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'Sheet1'!$A$1:$O$48</definedName>
  </definedNames>
  <calcPr fullCalcOnLoad="1"/>
</workbook>
</file>

<file path=xl/sharedStrings.xml><?xml version="1.0" encoding="utf-8"?>
<sst xmlns="http://schemas.openxmlformats.org/spreadsheetml/2006/main" count="172" uniqueCount="97">
  <si>
    <t>Budget Category</t>
  </si>
  <si>
    <t>Grant Budget</t>
  </si>
  <si>
    <t>Balance Remaining</t>
  </si>
  <si>
    <t>PERFORMANCE REPORT BUDGET COMPARISON</t>
  </si>
  <si>
    <t xml:space="preserve"> </t>
  </si>
  <si>
    <t>1. Administrative</t>
  </si>
  <si>
    <t>4. A/E Basic</t>
  </si>
  <si>
    <t>5. Other A/E</t>
  </si>
  <si>
    <t>7. Site Work</t>
  </si>
  <si>
    <t>8. Demo</t>
  </si>
  <si>
    <t>9. Construction</t>
  </si>
  <si>
    <t>10. Equipment</t>
  </si>
  <si>
    <t>11. Misc</t>
  </si>
  <si>
    <t>OEA</t>
  </si>
  <si>
    <t>Match</t>
  </si>
  <si>
    <t>Total</t>
  </si>
  <si>
    <t>3. Relocation exp.</t>
  </si>
  <si>
    <t>6. Project Inspect.</t>
  </si>
  <si>
    <t>Federal Share</t>
  </si>
  <si>
    <t>PROJECT TOTAL</t>
  </si>
  <si>
    <t>Match %</t>
  </si>
  <si>
    <t>Period 1</t>
  </si>
  <si>
    <t>Period 2</t>
  </si>
  <si>
    <t>Period 3</t>
  </si>
  <si>
    <t>Period 4</t>
  </si>
  <si>
    <t>Period 6</t>
  </si>
  <si>
    <t>Period 7</t>
  </si>
  <si>
    <t>Period 8</t>
  </si>
  <si>
    <t>Period 9</t>
  </si>
  <si>
    <t>Period 5</t>
  </si>
  <si>
    <t>4/01/14 to 6/30/14</t>
  </si>
  <si>
    <t>Period 10</t>
  </si>
  <si>
    <t>7/01/14 to 9/30/14</t>
  </si>
  <si>
    <t>10/01/14 to 12/31/14</t>
  </si>
  <si>
    <t>4/01/15 to 6/30/15</t>
  </si>
  <si>
    <t>12. Contingencies</t>
  </si>
  <si>
    <t>Period 11</t>
  </si>
  <si>
    <t>Period 12</t>
  </si>
  <si>
    <t>Period 13</t>
  </si>
  <si>
    <t>Period 14</t>
  </si>
  <si>
    <t>Period 15</t>
  </si>
  <si>
    <t>10/01/15 to 12/31/15</t>
  </si>
  <si>
    <t>10/01/16 to 12/31/16</t>
  </si>
  <si>
    <t>1/01/16 to 3/31/16</t>
  </si>
  <si>
    <t>4/01/16 to 6/30/16</t>
  </si>
  <si>
    <t>7/01/16 to 9/30/16</t>
  </si>
  <si>
    <t>5/01/13 - 3/31/14</t>
  </si>
  <si>
    <t>1/01/17 to 3/31/17</t>
  </si>
  <si>
    <t>4/01/17 to 6/30/17</t>
  </si>
  <si>
    <t>7/01/17 to 9/30/17</t>
  </si>
  <si>
    <t>ALBUQUERQUE PUBLIC SCHOOLS - WHERRY ELEMENTARY SCHOOL</t>
  </si>
  <si>
    <t>2. Land, structures, rights-of-way, appraisals, etc.</t>
  </si>
  <si>
    <t>01/01/15 to 3/31/15</t>
  </si>
  <si>
    <t>Grant Budget (from 5/01/13 - 12/31/14 period)</t>
  </si>
  <si>
    <t>Grant Budget (from 1/01/15 - 12/31/15 period)</t>
  </si>
  <si>
    <t>7/01/15 to 9/30/15</t>
  </si>
  <si>
    <t>10/01/17 to 12/31/17</t>
  </si>
  <si>
    <t>Grant Budget (from 1/01/16 - 12/31/16 period)</t>
  </si>
  <si>
    <t>Period 16</t>
  </si>
  <si>
    <t>Period 18</t>
  </si>
  <si>
    <t>OEA Period</t>
  </si>
  <si>
    <t>Dates</t>
  </si>
  <si>
    <t>Billing</t>
  </si>
  <si>
    <t>Lawson</t>
  </si>
  <si>
    <t>School Year F14 Q3</t>
  </si>
  <si>
    <t>5/1/13-3/31/14</t>
  </si>
  <si>
    <t>School Year F14 Q4</t>
  </si>
  <si>
    <t>4/1/14-6/30/14</t>
  </si>
  <si>
    <t>School Year F15 Q1</t>
  </si>
  <si>
    <t>7/1/14-9/30/14</t>
  </si>
  <si>
    <t>School Year F15 Q2</t>
  </si>
  <si>
    <t>10/1/14-12/31/14</t>
  </si>
  <si>
    <t>School Year F15 Q3</t>
  </si>
  <si>
    <t>1/1/15-3/31/15</t>
  </si>
  <si>
    <t>School Year F15 Q4</t>
  </si>
  <si>
    <t>4/1/15-6/30/15</t>
  </si>
  <si>
    <t>School Year F16 Q1</t>
  </si>
  <si>
    <t>7/1/15-9/30/15</t>
  </si>
  <si>
    <t>School Year F16 Q2</t>
  </si>
  <si>
    <t>10/1/15-12/31/15</t>
  </si>
  <si>
    <t>School Year F16 Q3</t>
  </si>
  <si>
    <t>1/1/16-3/31/16</t>
  </si>
  <si>
    <t>School Year F16 Q4</t>
  </si>
  <si>
    <t>4/1/16-6/30/16</t>
  </si>
  <si>
    <t>School Year F17 Q1</t>
  </si>
  <si>
    <t>7/1/16-9/30/16</t>
  </si>
  <si>
    <t>School Year F17 Q2</t>
  </si>
  <si>
    <t>10/1/16-12/31/16</t>
  </si>
  <si>
    <t>School Year F17 Q3</t>
  </si>
  <si>
    <t>1/1/17-3/31/17</t>
  </si>
  <si>
    <t>School Year F17 Q4</t>
  </si>
  <si>
    <t>4/1/17-6/30/17</t>
  </si>
  <si>
    <t>School Year F18 Q1</t>
  </si>
  <si>
    <t>7/1/17-9/30/17</t>
  </si>
  <si>
    <t>School Year F18 Q2</t>
  </si>
  <si>
    <t>10/1/17-12/31/17</t>
  </si>
  <si>
    <t>Errors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</si>
</sst>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hair"/>
      <right style="medium"/>
      <top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ck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ck"/>
      <bottom style="thick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0" xfId="6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indent="1"/>
    </xf>
    <xf numFmtId="16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/>
    </xf>
    <xf numFmtId="164" fontId="4" fillId="0" borderId="15" xfId="0" applyNumberFormat="1" applyFont="1" applyBorder="1" applyAlignment="1">
      <alignment vertical="center"/>
    </xf>
    <xf numFmtId="9" fontId="0" fillId="0" borderId="13" xfId="60" applyFont="1" applyBorder="1" applyAlignment="1">
      <alignment/>
    </xf>
    <xf numFmtId="164" fontId="4" fillId="33" borderId="13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164" fontId="0" fillId="0" borderId="17" xfId="0" applyNumberForma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3" fillId="0" borderId="26" xfId="0" applyNumberFormat="1" applyFont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164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/>
    </xf>
    <xf numFmtId="164" fontId="0" fillId="0" borderId="31" xfId="0" applyNumberFormat="1" applyBorder="1" applyAlignment="1">
      <alignment horizontal="right" vertical="center"/>
    </xf>
    <xf numFmtId="0" fontId="3" fillId="0" borderId="18" xfId="0" applyFont="1" applyBorder="1" applyAlignment="1">
      <alignment wrapText="1"/>
    </xf>
    <xf numFmtId="164" fontId="0" fillId="0" borderId="19" xfId="0" applyNumberFormat="1" applyFont="1" applyBorder="1" applyAlignment="1">
      <alignment vertical="center"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0" fontId="0" fillId="14" borderId="0" xfId="0" applyFill="1" applyBorder="1" applyAlignment="1">
      <alignment horizontal="right"/>
    </xf>
    <xf numFmtId="0" fontId="0" fillId="14" borderId="0" xfId="0" applyFill="1" applyAlignment="1">
      <alignment horizontal="right"/>
    </xf>
    <xf numFmtId="0" fontId="0" fillId="14" borderId="33" xfId="0" applyFill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9" fontId="0" fillId="14" borderId="0" xfId="60" applyFont="1" applyFill="1" applyBorder="1" applyAlignment="1">
      <alignment horizontal="right"/>
    </xf>
    <xf numFmtId="164" fontId="0" fillId="0" borderId="35" xfId="0" applyNumberFormat="1" applyFill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3" fillId="14" borderId="0" xfId="0" applyNumberFormat="1" applyFont="1" applyFill="1" applyBorder="1" applyAlignment="1">
      <alignment horizontal="right"/>
    </xf>
    <xf numFmtId="164" fontId="3" fillId="14" borderId="33" xfId="0" applyNumberFormat="1" applyFont="1" applyFill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3" fillId="0" borderId="39" xfId="0" applyNumberFormat="1" applyFont="1" applyBorder="1" applyAlignment="1">
      <alignment horizontal="right"/>
    </xf>
    <xf numFmtId="164" fontId="3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 horizontal="left" indent="1"/>
    </xf>
    <xf numFmtId="164" fontId="4" fillId="33" borderId="35" xfId="0" applyNumberFormat="1" applyFont="1" applyFill="1" applyBorder="1" applyAlignment="1">
      <alignment horizontal="right" vertical="center"/>
    </xf>
    <xf numFmtId="0" fontId="0" fillId="33" borderId="35" xfId="0" applyFill="1" applyBorder="1" applyAlignment="1">
      <alignment/>
    </xf>
    <xf numFmtId="9" fontId="0" fillId="0" borderId="35" xfId="60" applyFont="1" applyBorder="1" applyAlignment="1">
      <alignment/>
    </xf>
    <xf numFmtId="0" fontId="0" fillId="33" borderId="42" xfId="0" applyFill="1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44" fontId="0" fillId="0" borderId="0" xfId="47" applyFont="1" applyAlignment="1">
      <alignment/>
    </xf>
    <xf numFmtId="0" fontId="0" fillId="0" borderId="0" xfId="57" applyFont="1" applyAlignment="1">
      <alignment horizontal="center"/>
      <protection/>
    </xf>
    <xf numFmtId="44" fontId="0" fillId="0" borderId="0" xfId="57" applyNumberFormat="1">
      <alignment/>
      <protection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3" fontId="3" fillId="0" borderId="50" xfId="42" applyFont="1" applyBorder="1" applyAlignment="1">
      <alignment horizontal="center" vertical="center" wrapText="1"/>
    </xf>
    <xf numFmtId="43" fontId="3" fillId="0" borderId="51" xfId="42" applyFont="1" applyBorder="1" applyAlignment="1">
      <alignment horizontal="center" vertical="center" wrapText="1"/>
    </xf>
    <xf numFmtId="43" fontId="3" fillId="0" borderId="52" xfId="42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tabSelected="1" view="pageLayout" zoomScale="85" zoomScalePageLayoutView="85" workbookViewId="0" topLeftCell="B41">
      <selection activeCell="M58" sqref="M58"/>
    </sheetView>
  </sheetViews>
  <sheetFormatPr defaultColWidth="9.140625" defaultRowHeight="12.75" outlineLevelCol="1"/>
  <cols>
    <col min="1" max="1" width="22.421875" style="0" customWidth="1"/>
    <col min="2" max="2" width="17.140625" style="0" customWidth="1" outlineLevel="1"/>
    <col min="3" max="5" width="14.140625" style="0" customWidth="1" outlineLevel="1"/>
    <col min="6" max="6" width="15.28125" style="0" customWidth="1" outlineLevel="1"/>
    <col min="7" max="14" width="14.140625" style="0" customWidth="1" outlineLevel="1"/>
    <col min="15" max="15" width="15.7109375" style="0" customWidth="1" outlineLevel="1"/>
    <col min="16" max="16" width="20.28125" style="0" customWidth="1"/>
    <col min="17" max="17" width="18.8515625" style="0" customWidth="1"/>
    <col min="18" max="18" width="13.7109375" style="0" bestFit="1" customWidth="1"/>
  </cols>
  <sheetData>
    <row r="1" spans="1:15" ht="21.75" customHeight="1">
      <c r="A1" s="95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ht="32.25" customHeight="1" thickBot="1">
      <c r="A2" s="106" t="s">
        <v>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7" ht="25.5" customHeight="1" thickBot="1">
      <c r="A3" s="85" t="s">
        <v>0</v>
      </c>
      <c r="B3" s="101" t="s">
        <v>1</v>
      </c>
      <c r="C3" s="89" t="s">
        <v>21</v>
      </c>
      <c r="D3" s="90"/>
      <c r="E3" s="91"/>
      <c r="F3" s="89" t="s">
        <v>22</v>
      </c>
      <c r="G3" s="90"/>
      <c r="H3" s="91"/>
      <c r="I3" s="89" t="s">
        <v>23</v>
      </c>
      <c r="J3" s="90"/>
      <c r="K3" s="91"/>
      <c r="L3" s="108" t="s">
        <v>24</v>
      </c>
      <c r="M3" s="109"/>
      <c r="N3" s="110"/>
      <c r="O3" s="82" t="s">
        <v>2</v>
      </c>
      <c r="P3" s="75"/>
      <c r="Q3" s="80"/>
    </row>
    <row r="4" spans="1:17" ht="18.75" customHeight="1">
      <c r="A4" s="86"/>
      <c r="B4" s="88"/>
      <c r="C4" s="103" t="s">
        <v>46</v>
      </c>
      <c r="D4" s="104"/>
      <c r="E4" s="105"/>
      <c r="F4" s="103" t="s">
        <v>30</v>
      </c>
      <c r="G4" s="104"/>
      <c r="H4" s="105"/>
      <c r="I4" s="103" t="s">
        <v>32</v>
      </c>
      <c r="J4" s="104"/>
      <c r="K4" s="105"/>
      <c r="L4" s="103" t="s">
        <v>33</v>
      </c>
      <c r="M4" s="104"/>
      <c r="N4" s="105"/>
      <c r="O4" s="102"/>
      <c r="Q4" s="79"/>
    </row>
    <row r="5" spans="1:15" ht="15.75" customHeight="1">
      <c r="A5" s="22"/>
      <c r="B5" s="17"/>
      <c r="C5" s="7" t="s">
        <v>13</v>
      </c>
      <c r="D5" s="7" t="s">
        <v>14</v>
      </c>
      <c r="E5" s="7" t="s">
        <v>15</v>
      </c>
      <c r="F5" s="7" t="s">
        <v>13</v>
      </c>
      <c r="G5" s="7" t="s">
        <v>14</v>
      </c>
      <c r="H5" s="7" t="s">
        <v>15</v>
      </c>
      <c r="I5" s="7" t="s">
        <v>13</v>
      </c>
      <c r="J5" s="7" t="s">
        <v>14</v>
      </c>
      <c r="K5" s="7" t="s">
        <v>15</v>
      </c>
      <c r="L5" s="7" t="s">
        <v>13</v>
      </c>
      <c r="M5" s="7" t="s">
        <v>14</v>
      </c>
      <c r="N5" s="7" t="s">
        <v>15</v>
      </c>
      <c r="O5" s="23"/>
    </row>
    <row r="6" spans="1:17" ht="17.25" customHeight="1">
      <c r="A6" s="24" t="s">
        <v>5</v>
      </c>
      <c r="B6" s="8">
        <v>57406</v>
      </c>
      <c r="C6" s="41"/>
      <c r="D6" s="41">
        <v>15406</v>
      </c>
      <c r="E6" s="41">
        <f>C6+D6</f>
        <v>15406</v>
      </c>
      <c r="F6" s="41"/>
      <c r="G6" s="41"/>
      <c r="H6" s="41">
        <f>F6+G6</f>
        <v>0</v>
      </c>
      <c r="I6" s="41"/>
      <c r="J6" s="41"/>
      <c r="K6" s="41">
        <f>I6+J6</f>
        <v>0</v>
      </c>
      <c r="L6" s="41"/>
      <c r="M6" s="41"/>
      <c r="N6" s="41">
        <f>L6+M6</f>
        <v>0</v>
      </c>
      <c r="O6" s="42">
        <f aca="true" t="shared" si="0" ref="O6:O17">B6-E6-H6-K6-N6</f>
        <v>42000</v>
      </c>
      <c r="P6" s="76"/>
      <c r="Q6" s="76"/>
    </row>
    <row r="7" spans="1:17" ht="38.25">
      <c r="A7" s="38" t="s">
        <v>51</v>
      </c>
      <c r="B7" s="40">
        <v>0</v>
      </c>
      <c r="C7" s="41"/>
      <c r="D7" s="41"/>
      <c r="E7" s="41">
        <f>C7+D7</f>
        <v>0</v>
      </c>
      <c r="F7" s="41"/>
      <c r="G7" s="41"/>
      <c r="H7" s="41">
        <f>F7+G7</f>
        <v>0</v>
      </c>
      <c r="I7" s="41"/>
      <c r="J7" s="41"/>
      <c r="K7" s="41">
        <f>I7+J7</f>
        <v>0</v>
      </c>
      <c r="L7" s="41"/>
      <c r="M7" s="41"/>
      <c r="N7" s="41">
        <f>L7+M7</f>
        <v>0</v>
      </c>
      <c r="O7" s="42">
        <f t="shared" si="0"/>
        <v>0</v>
      </c>
      <c r="P7" s="76"/>
      <c r="Q7" s="76"/>
    </row>
    <row r="8" spans="1:17" ht="12.75">
      <c r="A8" s="24" t="s">
        <v>16</v>
      </c>
      <c r="B8" s="8">
        <v>776078</v>
      </c>
      <c r="C8" s="41"/>
      <c r="D8" s="41">
        <v>68078</v>
      </c>
      <c r="E8" s="41">
        <f aca="true" t="shared" si="1" ref="E8:E17">C8+D8</f>
        <v>68078</v>
      </c>
      <c r="F8" s="41"/>
      <c r="G8" s="41"/>
      <c r="H8" s="41">
        <f aca="true" t="shared" si="2" ref="H8:H17">F8+G8</f>
        <v>0</v>
      </c>
      <c r="I8" s="41"/>
      <c r="J8" s="41"/>
      <c r="K8" s="41">
        <f aca="true" t="shared" si="3" ref="K8:K17">I8+J8</f>
        <v>0</v>
      </c>
      <c r="L8" s="41"/>
      <c r="M8" s="41"/>
      <c r="N8" s="41">
        <f aca="true" t="shared" si="4" ref="N8:N17">L8+M8</f>
        <v>0</v>
      </c>
      <c r="O8" s="42">
        <f t="shared" si="0"/>
        <v>708000</v>
      </c>
      <c r="P8" s="76"/>
      <c r="Q8" s="76"/>
    </row>
    <row r="9" spans="1:17" ht="12.75">
      <c r="A9" s="24" t="s">
        <v>6</v>
      </c>
      <c r="B9" s="8">
        <v>1573781</v>
      </c>
      <c r="C9" s="41"/>
      <c r="D9" s="41">
        <v>471150</v>
      </c>
      <c r="E9" s="41">
        <f t="shared" si="1"/>
        <v>471150</v>
      </c>
      <c r="F9" s="41">
        <v>92853.72</v>
      </c>
      <c r="G9" s="41"/>
      <c r="H9" s="41">
        <f t="shared" si="2"/>
        <v>92853.72</v>
      </c>
      <c r="I9" s="41">
        <v>238072.82</v>
      </c>
      <c r="J9" s="41"/>
      <c r="K9" s="41">
        <f t="shared" si="3"/>
        <v>238072.82</v>
      </c>
      <c r="L9" s="41">
        <v>153716.32</v>
      </c>
      <c r="M9" s="41"/>
      <c r="N9" s="41">
        <f t="shared" si="4"/>
        <v>153716.32</v>
      </c>
      <c r="O9" s="42">
        <f t="shared" si="0"/>
        <v>617988.1399999999</v>
      </c>
      <c r="P9" s="76"/>
      <c r="Q9" s="76"/>
    </row>
    <row r="10" spans="1:17" ht="12.75">
      <c r="A10" s="24" t="s">
        <v>7</v>
      </c>
      <c r="B10" s="8">
        <v>0</v>
      </c>
      <c r="C10" s="41"/>
      <c r="D10" s="41"/>
      <c r="E10" s="41">
        <f t="shared" si="1"/>
        <v>0</v>
      </c>
      <c r="F10" s="41"/>
      <c r="G10" s="41"/>
      <c r="H10" s="41">
        <f t="shared" si="2"/>
        <v>0</v>
      </c>
      <c r="I10" s="41"/>
      <c r="J10" s="41"/>
      <c r="K10" s="41">
        <f t="shared" si="3"/>
        <v>0</v>
      </c>
      <c r="L10" s="41"/>
      <c r="M10" s="41"/>
      <c r="N10" s="41">
        <f t="shared" si="4"/>
        <v>0</v>
      </c>
      <c r="O10" s="42">
        <f t="shared" si="0"/>
        <v>0</v>
      </c>
      <c r="P10" s="76"/>
      <c r="Q10" s="76"/>
    </row>
    <row r="11" spans="1:17" ht="12.75">
      <c r="A11" s="24" t="s">
        <v>17</v>
      </c>
      <c r="B11" s="8">
        <v>163819</v>
      </c>
      <c r="C11" s="41"/>
      <c r="D11" s="41">
        <v>23819</v>
      </c>
      <c r="E11" s="41">
        <f t="shared" si="1"/>
        <v>23819</v>
      </c>
      <c r="F11" s="41"/>
      <c r="G11" s="41"/>
      <c r="H11" s="41">
        <f t="shared" si="2"/>
        <v>0</v>
      </c>
      <c r="I11" s="41"/>
      <c r="J11" s="41"/>
      <c r="K11" s="41">
        <f t="shared" si="3"/>
        <v>0</v>
      </c>
      <c r="L11" s="41"/>
      <c r="M11" s="41"/>
      <c r="N11" s="41">
        <f t="shared" si="4"/>
        <v>0</v>
      </c>
      <c r="O11" s="42">
        <f t="shared" si="0"/>
        <v>140000</v>
      </c>
      <c r="P11" s="76"/>
      <c r="Q11" s="76"/>
    </row>
    <row r="12" spans="1:17" ht="12.75">
      <c r="A12" s="24" t="s">
        <v>8</v>
      </c>
      <c r="B12" s="8">
        <v>1307290</v>
      </c>
      <c r="C12" s="41"/>
      <c r="D12" s="41">
        <v>53841</v>
      </c>
      <c r="E12" s="41">
        <f t="shared" si="1"/>
        <v>53841</v>
      </c>
      <c r="F12" s="41"/>
      <c r="G12" s="41"/>
      <c r="H12" s="41">
        <f t="shared" si="2"/>
        <v>0</v>
      </c>
      <c r="I12" s="41"/>
      <c r="J12" s="41"/>
      <c r="K12" s="41">
        <f t="shared" si="3"/>
        <v>0</v>
      </c>
      <c r="L12" s="41"/>
      <c r="M12" s="41"/>
      <c r="N12" s="41">
        <f t="shared" si="4"/>
        <v>0</v>
      </c>
      <c r="O12" s="42">
        <f t="shared" si="0"/>
        <v>1253449</v>
      </c>
      <c r="P12" s="76"/>
      <c r="Q12" s="76"/>
    </row>
    <row r="13" spans="1:17" ht="12.75">
      <c r="A13" s="24" t="s">
        <v>9</v>
      </c>
      <c r="B13" s="8">
        <v>202037</v>
      </c>
      <c r="C13" s="41"/>
      <c r="D13" s="41"/>
      <c r="E13" s="41">
        <f t="shared" si="1"/>
        <v>0</v>
      </c>
      <c r="F13" s="41"/>
      <c r="G13" s="41"/>
      <c r="H13" s="41">
        <f t="shared" si="2"/>
        <v>0</v>
      </c>
      <c r="I13" s="41"/>
      <c r="J13" s="41"/>
      <c r="K13" s="41">
        <f t="shared" si="3"/>
        <v>0</v>
      </c>
      <c r="L13" s="41"/>
      <c r="M13" s="41"/>
      <c r="N13" s="41">
        <f t="shared" si="4"/>
        <v>0</v>
      </c>
      <c r="O13" s="42">
        <f t="shared" si="0"/>
        <v>202037</v>
      </c>
      <c r="P13" s="76"/>
      <c r="Q13" s="76"/>
    </row>
    <row r="14" spans="1:17" ht="12.75">
      <c r="A14" s="24" t="s">
        <v>10</v>
      </c>
      <c r="B14" s="8">
        <v>11333329</v>
      </c>
      <c r="C14" s="41"/>
      <c r="D14" s="41">
        <v>2455496</v>
      </c>
      <c r="E14" s="41">
        <f t="shared" si="1"/>
        <v>2455496</v>
      </c>
      <c r="F14" s="41"/>
      <c r="G14" s="41"/>
      <c r="H14" s="41">
        <f t="shared" si="2"/>
        <v>0</v>
      </c>
      <c r="I14" s="41"/>
      <c r="J14" s="41"/>
      <c r="K14" s="41">
        <f t="shared" si="3"/>
        <v>0</v>
      </c>
      <c r="L14" s="41"/>
      <c r="M14" s="41"/>
      <c r="N14" s="41">
        <f t="shared" si="4"/>
        <v>0</v>
      </c>
      <c r="O14" s="42">
        <f t="shared" si="0"/>
        <v>8877833</v>
      </c>
      <c r="P14" s="76"/>
      <c r="Q14" s="76"/>
    </row>
    <row r="15" spans="1:17" ht="12.75">
      <c r="A15" s="24" t="s">
        <v>11</v>
      </c>
      <c r="B15" s="8">
        <v>1993413</v>
      </c>
      <c r="C15" s="41"/>
      <c r="D15" s="41">
        <v>278413</v>
      </c>
      <c r="E15" s="41">
        <f t="shared" si="1"/>
        <v>278413</v>
      </c>
      <c r="F15" s="41"/>
      <c r="G15" s="41"/>
      <c r="H15" s="41">
        <f t="shared" si="2"/>
        <v>0</v>
      </c>
      <c r="I15" s="41"/>
      <c r="J15" s="41"/>
      <c r="K15" s="41">
        <f t="shared" si="3"/>
        <v>0</v>
      </c>
      <c r="L15" s="41"/>
      <c r="M15" s="41"/>
      <c r="N15" s="41">
        <f t="shared" si="4"/>
        <v>0</v>
      </c>
      <c r="O15" s="42">
        <f t="shared" si="0"/>
        <v>1715000</v>
      </c>
      <c r="P15" s="76"/>
      <c r="Q15" s="76"/>
    </row>
    <row r="16" spans="1:17" ht="12.75">
      <c r="A16" s="24" t="s">
        <v>12</v>
      </c>
      <c r="B16" s="8">
        <v>1063120</v>
      </c>
      <c r="C16" s="41"/>
      <c r="D16" s="41"/>
      <c r="E16" s="41">
        <f t="shared" si="1"/>
        <v>0</v>
      </c>
      <c r="F16" s="41"/>
      <c r="G16" s="41"/>
      <c r="H16" s="41">
        <f t="shared" si="2"/>
        <v>0</v>
      </c>
      <c r="I16" s="41">
        <v>28088.32</v>
      </c>
      <c r="J16" s="41"/>
      <c r="K16" s="41">
        <f t="shared" si="3"/>
        <v>28088.32</v>
      </c>
      <c r="L16" s="41">
        <v>20106.44</v>
      </c>
      <c r="M16" s="41"/>
      <c r="N16" s="41">
        <f t="shared" si="4"/>
        <v>20106.44</v>
      </c>
      <c r="O16" s="42">
        <f t="shared" si="0"/>
        <v>1014925.2400000001</v>
      </c>
      <c r="P16" s="76"/>
      <c r="Q16" s="76"/>
    </row>
    <row r="17" spans="1:17" ht="12.75">
      <c r="A17" s="24" t="s">
        <v>35</v>
      </c>
      <c r="B17" s="39">
        <v>1145930</v>
      </c>
      <c r="C17" s="41"/>
      <c r="D17" s="41"/>
      <c r="E17" s="41">
        <f t="shared" si="1"/>
        <v>0</v>
      </c>
      <c r="F17" s="41"/>
      <c r="G17" s="41"/>
      <c r="H17" s="41">
        <f t="shared" si="2"/>
        <v>0</v>
      </c>
      <c r="I17" s="41"/>
      <c r="J17" s="41"/>
      <c r="K17" s="41">
        <f t="shared" si="3"/>
        <v>0</v>
      </c>
      <c r="L17" s="41"/>
      <c r="M17" s="41"/>
      <c r="N17" s="41">
        <f t="shared" si="4"/>
        <v>0</v>
      </c>
      <c r="O17" s="42">
        <f t="shared" si="0"/>
        <v>1145930</v>
      </c>
      <c r="P17" s="76"/>
      <c r="Q17" s="76"/>
    </row>
    <row r="18" spans="1:15" ht="13.5" thickBot="1">
      <c r="A18" s="36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 t="s">
        <v>4</v>
      </c>
    </row>
    <row r="19" spans="1:18" ht="13.5" thickBot="1">
      <c r="A19" s="34" t="s">
        <v>19</v>
      </c>
      <c r="B19" s="35">
        <f>SUM(B6:B17)</f>
        <v>19616203</v>
      </c>
      <c r="C19" s="45">
        <f aca="true" t="shared" si="5" ref="C19:O19">SUM(C6:C17)</f>
        <v>0</v>
      </c>
      <c r="D19" s="45">
        <f t="shared" si="5"/>
        <v>3366203</v>
      </c>
      <c r="E19" s="45">
        <f t="shared" si="5"/>
        <v>3366203</v>
      </c>
      <c r="F19" s="45">
        <f t="shared" si="5"/>
        <v>92853.72</v>
      </c>
      <c r="G19" s="45">
        <f t="shared" si="5"/>
        <v>0</v>
      </c>
      <c r="H19" s="45">
        <f t="shared" si="5"/>
        <v>92853.72</v>
      </c>
      <c r="I19" s="45">
        <f t="shared" si="5"/>
        <v>266161.14</v>
      </c>
      <c r="J19" s="45">
        <f t="shared" si="5"/>
        <v>0</v>
      </c>
      <c r="K19" s="45">
        <f t="shared" si="5"/>
        <v>266161.14</v>
      </c>
      <c r="L19" s="45">
        <f t="shared" si="5"/>
        <v>173822.76</v>
      </c>
      <c r="M19" s="45">
        <f t="shared" si="5"/>
        <v>0</v>
      </c>
      <c r="N19" s="45">
        <f t="shared" si="5"/>
        <v>173822.76</v>
      </c>
      <c r="O19" s="45">
        <f t="shared" si="5"/>
        <v>15717162.38</v>
      </c>
      <c r="P19" s="77"/>
      <c r="Q19" s="77"/>
      <c r="R19" s="79"/>
    </row>
    <row r="20" spans="1:18" ht="13.5" thickTop="1">
      <c r="A20" s="10" t="s">
        <v>18</v>
      </c>
      <c r="B20" s="13">
        <v>16250000</v>
      </c>
      <c r="C20" s="46"/>
      <c r="D20" s="47"/>
      <c r="E20" s="46"/>
      <c r="F20" s="48"/>
      <c r="G20" s="46"/>
      <c r="H20" s="46"/>
      <c r="I20" s="46"/>
      <c r="J20" s="46"/>
      <c r="K20" s="46"/>
      <c r="L20" s="46"/>
      <c r="M20" s="46"/>
      <c r="N20" s="46"/>
      <c r="O20" s="49">
        <f>B20-C19-F19-I19-L19</f>
        <v>15717162.379999999</v>
      </c>
      <c r="R20" s="76"/>
    </row>
    <row r="21" spans="1:15" ht="12.75">
      <c r="A21" s="10" t="s">
        <v>14</v>
      </c>
      <c r="B21" s="9">
        <v>3366203</v>
      </c>
      <c r="C21" s="46"/>
      <c r="D21" s="47"/>
      <c r="E21" s="46"/>
      <c r="F21" s="48"/>
      <c r="G21" s="50"/>
      <c r="H21" s="46"/>
      <c r="I21" s="46"/>
      <c r="J21" s="50"/>
      <c r="K21" s="46"/>
      <c r="L21" s="46"/>
      <c r="M21" s="50"/>
      <c r="N21" s="46"/>
      <c r="O21" s="49">
        <f>B21-D19-G19-J19-M19</f>
        <v>0</v>
      </c>
    </row>
    <row r="22" spans="1:15" ht="12.75">
      <c r="A22" s="10" t="s">
        <v>20</v>
      </c>
      <c r="B22" s="15"/>
      <c r="C22" s="16"/>
      <c r="D22" s="14" t="e">
        <f>D19/C19</f>
        <v>#DIV/0!</v>
      </c>
      <c r="E22" s="18"/>
      <c r="F22" s="16"/>
      <c r="G22" s="14">
        <f>G19/F19</f>
        <v>0</v>
      </c>
      <c r="H22" s="16"/>
      <c r="I22" s="16"/>
      <c r="J22" s="14">
        <f>J19/I19</f>
        <v>0</v>
      </c>
      <c r="K22" s="16"/>
      <c r="L22" s="16"/>
      <c r="M22" s="14">
        <f>M19/L19</f>
        <v>0</v>
      </c>
      <c r="N22" s="16"/>
      <c r="O22" s="21"/>
    </row>
    <row r="23" spans="1:15" ht="12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</row>
    <row r="24" spans="1:15" ht="13.5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ht="14.25" thickBot="1" thickTop="1"/>
    <row r="26" spans="1:16" ht="25.5" customHeight="1" thickBot="1">
      <c r="A26" s="85" t="s">
        <v>0</v>
      </c>
      <c r="B26" s="87" t="s">
        <v>53</v>
      </c>
      <c r="C26" s="89" t="s">
        <v>29</v>
      </c>
      <c r="D26" s="90"/>
      <c r="E26" s="91"/>
      <c r="F26" s="89" t="s">
        <v>25</v>
      </c>
      <c r="G26" s="90"/>
      <c r="H26" s="91"/>
      <c r="I26" s="89" t="s">
        <v>26</v>
      </c>
      <c r="J26" s="90"/>
      <c r="K26" s="91"/>
      <c r="L26" s="89" t="s">
        <v>27</v>
      </c>
      <c r="M26" s="90"/>
      <c r="N26" s="91"/>
      <c r="O26" s="82" t="s">
        <v>2</v>
      </c>
      <c r="P26" s="1"/>
    </row>
    <row r="27" spans="1:17" ht="35.25" customHeight="1">
      <c r="A27" s="86"/>
      <c r="B27" s="88"/>
      <c r="C27" s="92" t="s">
        <v>52</v>
      </c>
      <c r="D27" s="93"/>
      <c r="E27" s="94"/>
      <c r="F27" s="92" t="s">
        <v>34</v>
      </c>
      <c r="G27" s="93"/>
      <c r="H27" s="94"/>
      <c r="I27" s="92" t="s">
        <v>55</v>
      </c>
      <c r="J27" s="93"/>
      <c r="K27" s="94"/>
      <c r="L27" s="92" t="s">
        <v>41</v>
      </c>
      <c r="M27" s="93"/>
      <c r="N27" s="93"/>
      <c r="O27" s="83"/>
      <c r="P27" s="75"/>
      <c r="Q27" s="80"/>
    </row>
    <row r="28" spans="1:15" ht="15.75" customHeight="1">
      <c r="A28" s="22"/>
      <c r="B28" s="17"/>
      <c r="C28" s="7" t="s">
        <v>13</v>
      </c>
      <c r="D28" s="7" t="s">
        <v>14</v>
      </c>
      <c r="E28" s="7" t="s">
        <v>15</v>
      </c>
      <c r="F28" s="7" t="s">
        <v>13</v>
      </c>
      <c r="G28" s="7" t="s">
        <v>14</v>
      </c>
      <c r="H28" s="7" t="s">
        <v>15</v>
      </c>
      <c r="I28" s="7" t="s">
        <v>13</v>
      </c>
      <c r="J28" s="7" t="s">
        <v>14</v>
      </c>
      <c r="K28" s="7" t="s">
        <v>15</v>
      </c>
      <c r="L28" s="7" t="s">
        <v>13</v>
      </c>
      <c r="M28" s="7" t="s">
        <v>14</v>
      </c>
      <c r="N28" s="7" t="s">
        <v>15</v>
      </c>
      <c r="O28" s="23"/>
    </row>
    <row r="29" spans="1:17" ht="18" customHeight="1">
      <c r="A29" s="24" t="str">
        <f>A6</f>
        <v>1. Administrative</v>
      </c>
      <c r="B29" s="8">
        <f>O6</f>
        <v>42000</v>
      </c>
      <c r="C29" s="41"/>
      <c r="D29" s="41"/>
      <c r="E29" s="41">
        <f>C29+D29</f>
        <v>0</v>
      </c>
      <c r="F29" s="41"/>
      <c r="G29" s="41"/>
      <c r="H29" s="41">
        <f>F29+G29</f>
        <v>0</v>
      </c>
      <c r="I29" s="41"/>
      <c r="J29" s="41"/>
      <c r="K29" s="41">
        <f>I29+J29</f>
        <v>0</v>
      </c>
      <c r="L29" s="41"/>
      <c r="M29" s="41"/>
      <c r="N29" s="41">
        <f>L29+M29</f>
        <v>0</v>
      </c>
      <c r="O29" s="42">
        <f>O6-E29-H29-K29-N29</f>
        <v>42000</v>
      </c>
      <c r="P29" s="76"/>
      <c r="Q29" s="76"/>
    </row>
    <row r="30" spans="1:17" ht="38.25">
      <c r="A30" s="38" t="str">
        <f>A7</f>
        <v>2. Land, structures, rights-of-way, appraisals, etc.</v>
      </c>
      <c r="B30" s="40">
        <v>0</v>
      </c>
      <c r="C30" s="41"/>
      <c r="D30" s="41"/>
      <c r="E30" s="41">
        <f>C30+D30</f>
        <v>0</v>
      </c>
      <c r="F30" s="41"/>
      <c r="G30" s="41"/>
      <c r="H30" s="41">
        <f>F30+G30</f>
        <v>0</v>
      </c>
      <c r="I30" s="41"/>
      <c r="J30" s="41"/>
      <c r="K30" s="41">
        <f>I30+J30</f>
        <v>0</v>
      </c>
      <c r="L30" s="41"/>
      <c r="M30" s="41"/>
      <c r="N30" s="41">
        <f>L30+M30</f>
        <v>0</v>
      </c>
      <c r="O30" s="42"/>
      <c r="P30" s="76"/>
      <c r="Q30" s="76"/>
    </row>
    <row r="31" spans="1:17" ht="12.75">
      <c r="A31" s="24" t="str">
        <f>A8</f>
        <v>3. Relocation exp.</v>
      </c>
      <c r="B31" s="8">
        <f aca="true" t="shared" si="6" ref="B31:B40">O8</f>
        <v>708000</v>
      </c>
      <c r="C31" s="41">
        <v>34111.66</v>
      </c>
      <c r="D31" s="41"/>
      <c r="E31" s="41">
        <f aca="true" t="shared" si="7" ref="E31:E40">C31+D31</f>
        <v>34111.66</v>
      </c>
      <c r="F31" s="41">
        <v>262956.89</v>
      </c>
      <c r="G31" s="41"/>
      <c r="H31" s="41">
        <f aca="true" t="shared" si="8" ref="H31:H40">F31+G31</f>
        <v>262956.89</v>
      </c>
      <c r="I31" s="41"/>
      <c r="J31" s="41"/>
      <c r="K31" s="41">
        <f aca="true" t="shared" si="9" ref="K31:K40">I31+J31</f>
        <v>0</v>
      </c>
      <c r="L31" s="41"/>
      <c r="M31" s="41"/>
      <c r="N31" s="41">
        <f aca="true" t="shared" si="10" ref="N31:N40">L31+M31</f>
        <v>0</v>
      </c>
      <c r="O31" s="42">
        <f aca="true" t="shared" si="11" ref="O31:O40">O8-E31-H31-K31-N31</f>
        <v>410931.44999999995</v>
      </c>
      <c r="P31" s="76"/>
      <c r="Q31" s="76"/>
    </row>
    <row r="32" spans="1:17" ht="12.75">
      <c r="A32" s="24" t="str">
        <f aca="true" t="shared" si="12" ref="A32:A40">A9</f>
        <v>4. A/E Basic</v>
      </c>
      <c r="B32" s="8">
        <f t="shared" si="6"/>
        <v>617988.1399999999</v>
      </c>
      <c r="C32" s="41">
        <v>62611.27</v>
      </c>
      <c r="D32" s="41"/>
      <c r="E32" s="41">
        <f t="shared" si="7"/>
        <v>62611.27</v>
      </c>
      <c r="F32" s="41">
        <v>15971.49</v>
      </c>
      <c r="G32" s="41"/>
      <c r="H32" s="41">
        <f t="shared" si="8"/>
        <v>15971.49</v>
      </c>
      <c r="I32" s="41">
        <v>21482.88</v>
      </c>
      <c r="J32" s="41"/>
      <c r="K32" s="41">
        <f t="shared" si="9"/>
        <v>21482.88</v>
      </c>
      <c r="L32" s="41">
        <v>26440.45</v>
      </c>
      <c r="M32" s="41"/>
      <c r="N32" s="41">
        <f t="shared" si="10"/>
        <v>26440.45</v>
      </c>
      <c r="O32" s="42">
        <f t="shared" si="11"/>
        <v>491482.0499999999</v>
      </c>
      <c r="P32" s="76"/>
      <c r="Q32" s="76"/>
    </row>
    <row r="33" spans="1:17" ht="12.75">
      <c r="A33" s="24" t="str">
        <f t="shared" si="12"/>
        <v>5. Other A/E</v>
      </c>
      <c r="B33" s="8">
        <f t="shared" si="6"/>
        <v>0</v>
      </c>
      <c r="C33" s="41"/>
      <c r="D33" s="41"/>
      <c r="E33" s="41">
        <f t="shared" si="7"/>
        <v>0</v>
      </c>
      <c r="F33" s="41"/>
      <c r="G33" s="41"/>
      <c r="H33" s="41">
        <f t="shared" si="8"/>
        <v>0</v>
      </c>
      <c r="I33" s="41"/>
      <c r="J33" s="41"/>
      <c r="K33" s="41">
        <f t="shared" si="9"/>
        <v>0</v>
      </c>
      <c r="L33" s="41"/>
      <c r="M33" s="41"/>
      <c r="N33" s="41">
        <f t="shared" si="10"/>
        <v>0</v>
      </c>
      <c r="O33" s="42">
        <f t="shared" si="11"/>
        <v>0</v>
      </c>
      <c r="P33" s="76"/>
      <c r="Q33" s="76"/>
    </row>
    <row r="34" spans="1:17" ht="12.75">
      <c r="A34" s="24" t="str">
        <f t="shared" si="12"/>
        <v>6. Project Inspect.</v>
      </c>
      <c r="B34" s="8">
        <f t="shared" si="6"/>
        <v>140000</v>
      </c>
      <c r="C34" s="41"/>
      <c r="D34" s="41"/>
      <c r="E34" s="41">
        <f t="shared" si="7"/>
        <v>0</v>
      </c>
      <c r="F34" s="41"/>
      <c r="G34" s="41"/>
      <c r="H34" s="41">
        <f t="shared" si="8"/>
        <v>0</v>
      </c>
      <c r="I34" s="41">
        <v>10823.26</v>
      </c>
      <c r="J34" s="41"/>
      <c r="K34" s="41">
        <f t="shared" si="9"/>
        <v>10823.26</v>
      </c>
      <c r="L34" s="41">
        <v>9817.84</v>
      </c>
      <c r="M34" s="41"/>
      <c r="N34" s="41">
        <f t="shared" si="10"/>
        <v>9817.84</v>
      </c>
      <c r="O34" s="42">
        <f t="shared" si="11"/>
        <v>119358.90000000001</v>
      </c>
      <c r="P34" s="76"/>
      <c r="Q34" s="76"/>
    </row>
    <row r="35" spans="1:17" ht="12.75">
      <c r="A35" s="24" t="str">
        <f t="shared" si="12"/>
        <v>7. Site Work</v>
      </c>
      <c r="B35" s="8">
        <f t="shared" si="6"/>
        <v>1253449</v>
      </c>
      <c r="C35" s="41">
        <v>20730.71</v>
      </c>
      <c r="D35" s="41"/>
      <c r="E35" s="41">
        <f t="shared" si="7"/>
        <v>20730.71</v>
      </c>
      <c r="F35" s="41">
        <v>227.38</v>
      </c>
      <c r="G35" s="41"/>
      <c r="H35" s="41">
        <f t="shared" si="8"/>
        <v>227.38</v>
      </c>
      <c r="I35" s="41">
        <v>11730</v>
      </c>
      <c r="J35" s="41"/>
      <c r="K35" s="41">
        <f t="shared" si="9"/>
        <v>11730</v>
      </c>
      <c r="L35" s="41">
        <v>2297.03</v>
      </c>
      <c r="M35" s="41"/>
      <c r="N35" s="41">
        <f t="shared" si="10"/>
        <v>2297.03</v>
      </c>
      <c r="O35" s="42">
        <f t="shared" si="11"/>
        <v>1218463.8800000001</v>
      </c>
      <c r="P35" s="76"/>
      <c r="Q35" s="76"/>
    </row>
    <row r="36" spans="1:17" ht="12.75">
      <c r="A36" s="24" t="str">
        <f t="shared" si="12"/>
        <v>8. Demo</v>
      </c>
      <c r="B36" s="8">
        <f t="shared" si="6"/>
        <v>202037</v>
      </c>
      <c r="C36" s="41"/>
      <c r="D36" s="41"/>
      <c r="E36" s="41">
        <f t="shared" si="7"/>
        <v>0</v>
      </c>
      <c r="F36" s="41">
        <v>48777.51</v>
      </c>
      <c r="G36" s="41"/>
      <c r="H36" s="41">
        <f t="shared" si="8"/>
        <v>48777.51</v>
      </c>
      <c r="I36" s="41"/>
      <c r="J36" s="41"/>
      <c r="K36" s="41">
        <f t="shared" si="9"/>
        <v>0</v>
      </c>
      <c r="L36" s="41"/>
      <c r="M36" s="41"/>
      <c r="N36" s="41">
        <f t="shared" si="10"/>
        <v>0</v>
      </c>
      <c r="O36" s="42">
        <f t="shared" si="11"/>
        <v>153259.49</v>
      </c>
      <c r="P36" s="76"/>
      <c r="Q36" s="76"/>
    </row>
    <row r="37" spans="1:17" ht="12.75">
      <c r="A37" s="24" t="str">
        <f t="shared" si="12"/>
        <v>9. Construction</v>
      </c>
      <c r="B37" s="8">
        <f t="shared" si="6"/>
        <v>8877833</v>
      </c>
      <c r="C37" s="41"/>
      <c r="D37" s="41"/>
      <c r="E37" s="41">
        <f t="shared" si="7"/>
        <v>0</v>
      </c>
      <c r="F37" s="41"/>
      <c r="G37" s="41"/>
      <c r="H37" s="41">
        <f t="shared" si="8"/>
        <v>0</v>
      </c>
      <c r="I37" s="41">
        <v>863719</v>
      </c>
      <c r="J37" s="41"/>
      <c r="K37" s="41">
        <f t="shared" si="9"/>
        <v>863719</v>
      </c>
      <c r="L37" s="41">
        <v>1214376</v>
      </c>
      <c r="M37" s="41"/>
      <c r="N37" s="41">
        <f t="shared" si="10"/>
        <v>1214376</v>
      </c>
      <c r="O37" s="42">
        <f t="shared" si="11"/>
        <v>6799738</v>
      </c>
      <c r="P37" s="76"/>
      <c r="Q37" s="76"/>
    </row>
    <row r="38" spans="1:17" ht="12.75">
      <c r="A38" s="24" t="str">
        <f t="shared" si="12"/>
        <v>10. Equipment</v>
      </c>
      <c r="B38" s="8">
        <f t="shared" si="6"/>
        <v>1715000</v>
      </c>
      <c r="C38" s="41"/>
      <c r="D38" s="41"/>
      <c r="E38" s="41">
        <f t="shared" si="7"/>
        <v>0</v>
      </c>
      <c r="F38" s="41"/>
      <c r="G38" s="41"/>
      <c r="H38" s="41">
        <f t="shared" si="8"/>
        <v>0</v>
      </c>
      <c r="I38" s="41"/>
      <c r="J38" s="41"/>
      <c r="K38" s="41">
        <f t="shared" si="9"/>
        <v>0</v>
      </c>
      <c r="L38" s="41"/>
      <c r="M38" s="41"/>
      <c r="N38" s="41">
        <f t="shared" si="10"/>
        <v>0</v>
      </c>
      <c r="O38" s="42">
        <f t="shared" si="11"/>
        <v>1715000</v>
      </c>
      <c r="P38" s="76"/>
      <c r="Q38" s="76"/>
    </row>
    <row r="39" spans="1:17" ht="12.75">
      <c r="A39" s="24" t="str">
        <f t="shared" si="12"/>
        <v>11. Misc</v>
      </c>
      <c r="B39" s="8">
        <f t="shared" si="6"/>
        <v>1014925.2400000001</v>
      </c>
      <c r="C39" s="41">
        <v>28743.56</v>
      </c>
      <c r="D39" s="41"/>
      <c r="E39" s="41">
        <f t="shared" si="7"/>
        <v>28743.56</v>
      </c>
      <c r="F39" s="41">
        <v>24752.92</v>
      </c>
      <c r="G39" s="41"/>
      <c r="H39" s="41">
        <f t="shared" si="8"/>
        <v>24752.92</v>
      </c>
      <c r="I39" s="41">
        <v>12226.57</v>
      </c>
      <c r="J39" s="41"/>
      <c r="K39" s="41">
        <f t="shared" si="9"/>
        <v>12226.57</v>
      </c>
      <c r="L39" s="41">
        <v>12032.03</v>
      </c>
      <c r="M39" s="41"/>
      <c r="N39" s="41">
        <f t="shared" si="10"/>
        <v>12032.03</v>
      </c>
      <c r="O39" s="42">
        <f t="shared" si="11"/>
        <v>937170.16</v>
      </c>
      <c r="P39" s="76"/>
      <c r="Q39" s="76"/>
    </row>
    <row r="40" spans="1:17" ht="12.75">
      <c r="A40" s="24" t="str">
        <f t="shared" si="12"/>
        <v>12. Contingencies</v>
      </c>
      <c r="B40" s="8">
        <f t="shared" si="6"/>
        <v>1145930</v>
      </c>
      <c r="C40" s="41"/>
      <c r="D40" s="41"/>
      <c r="E40" s="41">
        <f t="shared" si="7"/>
        <v>0</v>
      </c>
      <c r="F40" s="41"/>
      <c r="G40" s="41"/>
      <c r="H40" s="41">
        <f t="shared" si="8"/>
        <v>0</v>
      </c>
      <c r="I40" s="41"/>
      <c r="J40" s="41"/>
      <c r="K40" s="41">
        <f t="shared" si="9"/>
        <v>0</v>
      </c>
      <c r="L40" s="41"/>
      <c r="M40" s="41"/>
      <c r="N40" s="41">
        <f t="shared" si="10"/>
        <v>0</v>
      </c>
      <c r="O40" s="42">
        <f t="shared" si="11"/>
        <v>1145930</v>
      </c>
      <c r="P40" s="76"/>
      <c r="Q40" s="76"/>
    </row>
    <row r="41" spans="1:17" ht="13.5" thickBot="1">
      <c r="A41" s="24"/>
      <c r="B41" s="1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42"/>
      <c r="Q41" s="76"/>
    </row>
    <row r="42" spans="1:17" s="12" customFormat="1" ht="14.25" thickBot="1" thickTop="1">
      <c r="A42" s="25" t="s">
        <v>19</v>
      </c>
      <c r="B42" s="32">
        <f>SUM(B29:B40)</f>
        <v>15717162.38</v>
      </c>
      <c r="C42" s="52">
        <f aca="true" t="shared" si="13" ref="C42:O42">SUM(C29:C40)</f>
        <v>146197.19999999998</v>
      </c>
      <c r="D42" s="52">
        <f t="shared" si="13"/>
        <v>0</v>
      </c>
      <c r="E42" s="52">
        <f t="shared" si="13"/>
        <v>146197.19999999998</v>
      </c>
      <c r="F42" s="52">
        <f t="shared" si="13"/>
        <v>352686.19</v>
      </c>
      <c r="G42" s="52">
        <f t="shared" si="13"/>
        <v>0</v>
      </c>
      <c r="H42" s="52">
        <f t="shared" si="13"/>
        <v>352686.19</v>
      </c>
      <c r="I42" s="52">
        <f t="shared" si="13"/>
        <v>919981.71</v>
      </c>
      <c r="J42" s="52">
        <f t="shared" si="13"/>
        <v>0</v>
      </c>
      <c r="K42" s="52">
        <f t="shared" si="13"/>
        <v>919981.71</v>
      </c>
      <c r="L42" s="52">
        <f t="shared" si="13"/>
        <v>1264963.35</v>
      </c>
      <c r="M42" s="52">
        <f t="shared" si="13"/>
        <v>0</v>
      </c>
      <c r="N42" s="52">
        <f t="shared" si="13"/>
        <v>1264963.35</v>
      </c>
      <c r="O42" s="52">
        <f t="shared" si="13"/>
        <v>13033333.93</v>
      </c>
      <c r="P42" s="78"/>
      <c r="Q42" s="78"/>
    </row>
    <row r="43" spans="1:18" s="12" customFormat="1" ht="13.5" thickTop="1">
      <c r="A43" s="26" t="s">
        <v>18</v>
      </c>
      <c r="B43" s="13">
        <f>O20</f>
        <v>15717162.379999999</v>
      </c>
      <c r="C43" s="53"/>
      <c r="D43" s="53"/>
      <c r="E43" s="53"/>
      <c r="F43" s="54"/>
      <c r="G43" s="53"/>
      <c r="H43" s="53"/>
      <c r="I43" s="53"/>
      <c r="J43" s="53"/>
      <c r="K43" s="53"/>
      <c r="L43" s="53"/>
      <c r="M43" s="53"/>
      <c r="N43" s="53"/>
      <c r="O43" s="55">
        <f>O20-C42-F42-I42-L42</f>
        <v>13033333.930000002</v>
      </c>
      <c r="P43" s="19"/>
      <c r="R43" s="81"/>
    </row>
    <row r="44" spans="1:16" s="12" customFormat="1" ht="12.75">
      <c r="A44" s="26" t="s">
        <v>14</v>
      </c>
      <c r="B44" s="13">
        <f>O21</f>
        <v>0</v>
      </c>
      <c r="C44" s="53"/>
      <c r="D44" s="53"/>
      <c r="E44" s="53"/>
      <c r="F44" s="54"/>
      <c r="G44" s="53"/>
      <c r="H44" s="53"/>
      <c r="I44" s="53"/>
      <c r="J44" s="53"/>
      <c r="K44" s="53"/>
      <c r="L44" s="53"/>
      <c r="M44" s="53"/>
      <c r="N44" s="53"/>
      <c r="O44" s="56">
        <f>O21-D42-G42-J42-M42</f>
        <v>0</v>
      </c>
      <c r="P44" s="19"/>
    </row>
    <row r="45" spans="1:16" s="12" customFormat="1" ht="12.75">
      <c r="A45" s="26" t="s">
        <v>20</v>
      </c>
      <c r="B45" s="15"/>
      <c r="C45" s="16"/>
      <c r="D45" s="14">
        <f>D42/C42</f>
        <v>0</v>
      </c>
      <c r="E45" s="18"/>
      <c r="F45" s="16"/>
      <c r="G45" s="14">
        <f>G42/F42</f>
        <v>0</v>
      </c>
      <c r="H45" s="16"/>
      <c r="I45" s="16"/>
      <c r="J45" s="14">
        <f>J42/I42</f>
        <v>0</v>
      </c>
      <c r="K45" s="16"/>
      <c r="L45" s="16"/>
      <c r="M45" s="14">
        <f>M42/L42</f>
        <v>0</v>
      </c>
      <c r="N45" s="16"/>
      <c r="O45" s="20"/>
      <c r="P45" s="19"/>
    </row>
    <row r="46" spans="1:15" ht="12.75">
      <c r="A46" s="28"/>
      <c r="B46" s="2"/>
      <c r="C46" s="2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27"/>
    </row>
    <row r="47" spans="1:15" ht="13.5" thickBo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ht="13.5" thickBot="1"/>
    <row r="49" spans="1:15" ht="21" customHeight="1" thickBot="1">
      <c r="A49" s="85" t="s">
        <v>0</v>
      </c>
      <c r="B49" s="87" t="s">
        <v>54</v>
      </c>
      <c r="C49" s="89" t="s">
        <v>28</v>
      </c>
      <c r="D49" s="90"/>
      <c r="E49" s="91"/>
      <c r="F49" s="89" t="s">
        <v>31</v>
      </c>
      <c r="G49" s="90"/>
      <c r="H49" s="91"/>
      <c r="I49" s="89" t="s">
        <v>36</v>
      </c>
      <c r="J49" s="90"/>
      <c r="K49" s="91"/>
      <c r="L49" s="89" t="s">
        <v>37</v>
      </c>
      <c r="M49" s="90"/>
      <c r="N49" s="91"/>
      <c r="O49" s="82" t="s">
        <v>2</v>
      </c>
    </row>
    <row r="50" spans="1:17" ht="24" customHeight="1">
      <c r="A50" s="86"/>
      <c r="B50" s="88"/>
      <c r="C50" s="84" t="s">
        <v>43</v>
      </c>
      <c r="D50" s="84"/>
      <c r="E50" s="84"/>
      <c r="F50" s="84" t="s">
        <v>44</v>
      </c>
      <c r="G50" s="84"/>
      <c r="H50" s="84"/>
      <c r="I50" s="84" t="s">
        <v>45</v>
      </c>
      <c r="J50" s="84"/>
      <c r="K50" s="84"/>
      <c r="L50" s="84" t="s">
        <v>42</v>
      </c>
      <c r="M50" s="84"/>
      <c r="N50" s="84"/>
      <c r="O50" s="83"/>
      <c r="P50" s="75"/>
      <c r="Q50" s="80"/>
    </row>
    <row r="51" spans="1:15" ht="12.75">
      <c r="A51" s="22"/>
      <c r="B51" s="17"/>
      <c r="C51" s="7" t="s">
        <v>13</v>
      </c>
      <c r="D51" s="7" t="s">
        <v>14</v>
      </c>
      <c r="E51" s="7" t="s">
        <v>15</v>
      </c>
      <c r="F51" s="33" t="s">
        <v>13</v>
      </c>
      <c r="G51" s="33" t="s">
        <v>14</v>
      </c>
      <c r="H51" s="33" t="s">
        <v>15</v>
      </c>
      <c r="I51" s="33" t="s">
        <v>13</v>
      </c>
      <c r="J51" s="33" t="s">
        <v>14</v>
      </c>
      <c r="K51" s="33" t="s">
        <v>15</v>
      </c>
      <c r="L51" s="33" t="s">
        <v>13</v>
      </c>
      <c r="M51" s="33" t="s">
        <v>14</v>
      </c>
      <c r="N51" s="33" t="s">
        <v>15</v>
      </c>
      <c r="O51" s="23"/>
    </row>
    <row r="52" spans="1:17" ht="12.75">
      <c r="A52" s="24" t="str">
        <f>A6</f>
        <v>1. Administrative</v>
      </c>
      <c r="B52" s="8">
        <f aca="true" t="shared" si="14" ref="B52:B63">O29</f>
        <v>42000</v>
      </c>
      <c r="C52" s="41"/>
      <c r="D52" s="41"/>
      <c r="E52" s="41">
        <f>C52+D52</f>
        <v>0</v>
      </c>
      <c r="F52" s="41"/>
      <c r="G52" s="41"/>
      <c r="H52" s="41">
        <f>F52+G52</f>
        <v>0</v>
      </c>
      <c r="I52" s="41"/>
      <c r="J52" s="41"/>
      <c r="K52" s="41">
        <f>I52+J52</f>
        <v>0</v>
      </c>
      <c r="L52" s="41"/>
      <c r="M52" s="41"/>
      <c r="N52" s="41">
        <f>L52+M52</f>
        <v>0</v>
      </c>
      <c r="O52" s="42">
        <f>O29-E52-H52-K52-N52</f>
        <v>42000</v>
      </c>
      <c r="P52" s="76"/>
      <c r="Q52" s="76"/>
    </row>
    <row r="53" spans="1:17" ht="38.25">
      <c r="A53" s="38" t="str">
        <f aca="true" t="shared" si="15" ref="A53:A63">A7</f>
        <v>2. Land, structures, rights-of-way, appraisals, etc.</v>
      </c>
      <c r="B53" s="40">
        <f t="shared" si="14"/>
        <v>0</v>
      </c>
      <c r="C53" s="41"/>
      <c r="D53" s="41"/>
      <c r="E53" s="41">
        <f>C53+D53</f>
        <v>0</v>
      </c>
      <c r="F53" s="41"/>
      <c r="G53" s="41"/>
      <c r="H53" s="41">
        <f>F53+G53</f>
        <v>0</v>
      </c>
      <c r="I53" s="41"/>
      <c r="J53" s="41"/>
      <c r="K53" s="41">
        <f>I53+J53</f>
        <v>0</v>
      </c>
      <c r="L53" s="41"/>
      <c r="M53" s="41"/>
      <c r="N53" s="41">
        <f>L53+M53</f>
        <v>0</v>
      </c>
      <c r="O53" s="42"/>
      <c r="P53" s="76"/>
      <c r="Q53" s="76"/>
    </row>
    <row r="54" spans="1:17" ht="12.75">
      <c r="A54" s="24" t="str">
        <f t="shared" si="15"/>
        <v>3. Relocation exp.</v>
      </c>
      <c r="B54" s="8">
        <f t="shared" si="14"/>
        <v>410931.44999999995</v>
      </c>
      <c r="C54" s="41"/>
      <c r="D54" s="41"/>
      <c r="E54" s="41">
        <f aca="true" t="shared" si="16" ref="E54:E63">C54+D54</f>
        <v>0</v>
      </c>
      <c r="F54" s="41">
        <v>2739.95</v>
      </c>
      <c r="G54" s="41"/>
      <c r="H54" s="41">
        <f aca="true" t="shared" si="17" ref="H54:H63">F54+G54</f>
        <v>2739.95</v>
      </c>
      <c r="I54" s="41"/>
      <c r="J54" s="41"/>
      <c r="K54" s="41">
        <f aca="true" t="shared" si="18" ref="K54:K63">I54+J54</f>
        <v>0</v>
      </c>
      <c r="L54" s="41">
        <v>10830.45</v>
      </c>
      <c r="M54" s="41"/>
      <c r="N54" s="41">
        <f aca="true" t="shared" si="19" ref="N54:N63">L54+M54</f>
        <v>10830.45</v>
      </c>
      <c r="O54" s="42">
        <f aca="true" t="shared" si="20" ref="O54:O63">O31-E54-H54-K54-N54</f>
        <v>397361.04999999993</v>
      </c>
      <c r="P54" s="76"/>
      <c r="Q54" s="76"/>
    </row>
    <row r="55" spans="1:17" ht="12.75">
      <c r="A55" s="24" t="str">
        <f t="shared" si="15"/>
        <v>4. A/E Basic</v>
      </c>
      <c r="B55" s="8">
        <f t="shared" si="14"/>
        <v>491482.0499999999</v>
      </c>
      <c r="C55" s="41">
        <v>25899.84</v>
      </c>
      <c r="D55" s="41"/>
      <c r="E55" s="41">
        <f t="shared" si="16"/>
        <v>25899.84</v>
      </c>
      <c r="F55" s="41">
        <v>20639.61</v>
      </c>
      <c r="G55" s="41"/>
      <c r="H55" s="41">
        <f t="shared" si="17"/>
        <v>20639.61</v>
      </c>
      <c r="I55" s="41">
        <v>16544.56</v>
      </c>
      <c r="J55" s="41"/>
      <c r="K55" s="41">
        <f t="shared" si="18"/>
        <v>16544.56</v>
      </c>
      <c r="L55" s="41">
        <v>30071.52</v>
      </c>
      <c r="M55" s="41"/>
      <c r="N55" s="41">
        <f t="shared" si="19"/>
        <v>30071.52</v>
      </c>
      <c r="O55" s="42">
        <f t="shared" si="20"/>
        <v>398326.51999999984</v>
      </c>
      <c r="P55" s="76"/>
      <c r="Q55" s="76"/>
    </row>
    <row r="56" spans="1:17" ht="12.75">
      <c r="A56" s="24" t="str">
        <f t="shared" si="15"/>
        <v>5. Other A/E</v>
      </c>
      <c r="B56" s="8">
        <f t="shared" si="14"/>
        <v>0</v>
      </c>
      <c r="C56" s="41"/>
      <c r="D56" s="41"/>
      <c r="E56" s="41">
        <f t="shared" si="16"/>
        <v>0</v>
      </c>
      <c r="F56" s="41"/>
      <c r="G56" s="41"/>
      <c r="H56" s="41">
        <f t="shared" si="17"/>
        <v>0</v>
      </c>
      <c r="I56" s="41"/>
      <c r="J56" s="41"/>
      <c r="K56" s="41">
        <f t="shared" si="18"/>
        <v>0</v>
      </c>
      <c r="L56" s="41"/>
      <c r="M56" s="41"/>
      <c r="N56" s="41">
        <f t="shared" si="19"/>
        <v>0</v>
      </c>
      <c r="O56" s="42">
        <f t="shared" si="20"/>
        <v>0</v>
      </c>
      <c r="P56" s="76"/>
      <c r="Q56" s="76"/>
    </row>
    <row r="57" spans="1:17" ht="12.75">
      <c r="A57" s="24" t="str">
        <f t="shared" si="15"/>
        <v>6. Project Inspect.</v>
      </c>
      <c r="B57" s="8">
        <f t="shared" si="14"/>
        <v>119358.90000000001</v>
      </c>
      <c r="C57" s="41">
        <v>4507.24</v>
      </c>
      <c r="D57" s="41"/>
      <c r="E57" s="41">
        <f t="shared" si="16"/>
        <v>4507.24</v>
      </c>
      <c r="F57" s="41">
        <v>4532.43</v>
      </c>
      <c r="G57" s="41"/>
      <c r="H57" s="41">
        <f t="shared" si="17"/>
        <v>4532.43</v>
      </c>
      <c r="I57" s="41">
        <v>38220.85</v>
      </c>
      <c r="J57" s="41"/>
      <c r="K57" s="41">
        <f t="shared" si="18"/>
        <v>38220.85</v>
      </c>
      <c r="L57" s="41">
        <v>3970.56</v>
      </c>
      <c r="M57" s="41"/>
      <c r="N57" s="41">
        <f t="shared" si="19"/>
        <v>3970.56</v>
      </c>
      <c r="O57" s="42">
        <f t="shared" si="20"/>
        <v>68127.82</v>
      </c>
      <c r="P57" s="76"/>
      <c r="Q57" s="76"/>
    </row>
    <row r="58" spans="1:17" ht="12.75">
      <c r="A58" s="24" t="str">
        <f t="shared" si="15"/>
        <v>7. Site Work</v>
      </c>
      <c r="B58" s="8">
        <f t="shared" si="14"/>
        <v>1218463.8800000001</v>
      </c>
      <c r="C58" s="41"/>
      <c r="D58" s="41"/>
      <c r="E58" s="41">
        <f t="shared" si="16"/>
        <v>0</v>
      </c>
      <c r="F58" s="41"/>
      <c r="G58" s="41"/>
      <c r="H58" s="41">
        <f t="shared" si="17"/>
        <v>0</v>
      </c>
      <c r="I58" s="41">
        <v>1105</v>
      </c>
      <c r="J58" s="41"/>
      <c r="K58" s="41">
        <f t="shared" si="18"/>
        <v>1105</v>
      </c>
      <c r="L58" s="41"/>
      <c r="M58" s="41"/>
      <c r="N58" s="41">
        <f t="shared" si="19"/>
        <v>0</v>
      </c>
      <c r="O58" s="42">
        <f t="shared" si="20"/>
        <v>1217358.8800000001</v>
      </c>
      <c r="P58" s="76"/>
      <c r="Q58" s="76"/>
    </row>
    <row r="59" spans="1:17" ht="12.75">
      <c r="A59" s="24" t="str">
        <f t="shared" si="15"/>
        <v>8. Demo</v>
      </c>
      <c r="B59" s="8">
        <f t="shared" si="14"/>
        <v>153259.49</v>
      </c>
      <c r="C59" s="41"/>
      <c r="D59" s="41"/>
      <c r="E59" s="41">
        <f t="shared" si="16"/>
        <v>0</v>
      </c>
      <c r="F59" s="41"/>
      <c r="G59" s="41"/>
      <c r="H59" s="41">
        <f t="shared" si="17"/>
        <v>0</v>
      </c>
      <c r="I59" s="41"/>
      <c r="J59" s="41"/>
      <c r="K59" s="41">
        <f t="shared" si="18"/>
        <v>0</v>
      </c>
      <c r="L59" s="41"/>
      <c r="M59" s="41"/>
      <c r="N59" s="41">
        <f t="shared" si="19"/>
        <v>0</v>
      </c>
      <c r="O59" s="42">
        <f t="shared" si="20"/>
        <v>153259.49</v>
      </c>
      <c r="P59" s="76"/>
      <c r="Q59" s="76"/>
    </row>
    <row r="60" spans="1:17" ht="12.75">
      <c r="A60" s="24" t="str">
        <f t="shared" si="15"/>
        <v>9. Construction</v>
      </c>
      <c r="B60" s="8">
        <f t="shared" si="14"/>
        <v>6799738</v>
      </c>
      <c r="C60" s="41">
        <v>1762870</v>
      </c>
      <c r="D60" s="41"/>
      <c r="E60" s="41">
        <f t="shared" si="16"/>
        <v>1762870</v>
      </c>
      <c r="F60" s="41">
        <v>2176213</v>
      </c>
      <c r="G60" s="41"/>
      <c r="H60" s="41">
        <f t="shared" si="17"/>
        <v>2176213</v>
      </c>
      <c r="I60" s="41">
        <v>1503060</v>
      </c>
      <c r="J60" s="41"/>
      <c r="K60" s="41">
        <f t="shared" si="18"/>
        <v>1503060</v>
      </c>
      <c r="L60" s="41">
        <v>1106102.74</v>
      </c>
      <c r="M60" s="41"/>
      <c r="N60" s="41">
        <f t="shared" si="19"/>
        <v>1106102.74</v>
      </c>
      <c r="O60" s="42">
        <f t="shared" si="20"/>
        <v>251492.26</v>
      </c>
      <c r="P60" s="76"/>
      <c r="Q60" s="76"/>
    </row>
    <row r="61" spans="1:17" ht="12.75">
      <c r="A61" s="24" t="str">
        <f t="shared" si="15"/>
        <v>10. Equipment</v>
      </c>
      <c r="B61" s="8">
        <f t="shared" si="14"/>
        <v>1715000</v>
      </c>
      <c r="C61" s="41"/>
      <c r="D61" s="41"/>
      <c r="E61" s="41">
        <f t="shared" si="16"/>
        <v>0</v>
      </c>
      <c r="F61" s="41">
        <v>235563.93</v>
      </c>
      <c r="G61" s="41"/>
      <c r="H61" s="41">
        <f t="shared" si="17"/>
        <v>235563.93</v>
      </c>
      <c r="I61" s="41">
        <v>290862.47</v>
      </c>
      <c r="J61" s="41"/>
      <c r="K61" s="41">
        <f t="shared" si="18"/>
        <v>290862.47</v>
      </c>
      <c r="L61" s="41">
        <v>4761.55</v>
      </c>
      <c r="M61" s="41"/>
      <c r="N61" s="41">
        <f t="shared" si="19"/>
        <v>4761.55</v>
      </c>
      <c r="O61" s="42">
        <f t="shared" si="20"/>
        <v>1183812.05</v>
      </c>
      <c r="P61" s="76"/>
      <c r="Q61" s="76"/>
    </row>
    <row r="62" spans="1:17" ht="12.75">
      <c r="A62" s="24" t="str">
        <f t="shared" si="15"/>
        <v>11. Misc</v>
      </c>
      <c r="B62" s="8">
        <f t="shared" si="14"/>
        <v>937170.16</v>
      </c>
      <c r="C62" s="41">
        <v>12376.64</v>
      </c>
      <c r="D62" s="41"/>
      <c r="E62" s="41">
        <f t="shared" si="16"/>
        <v>12376.64</v>
      </c>
      <c r="F62" s="41">
        <v>9412.57</v>
      </c>
      <c r="G62" s="41"/>
      <c r="H62" s="41">
        <f t="shared" si="17"/>
        <v>9412.57</v>
      </c>
      <c r="I62" s="41">
        <v>18995.36</v>
      </c>
      <c r="J62" s="41"/>
      <c r="K62" s="41">
        <f t="shared" si="18"/>
        <v>18995.36</v>
      </c>
      <c r="L62" s="41">
        <v>4012.62</v>
      </c>
      <c r="M62" s="41"/>
      <c r="N62" s="41">
        <f t="shared" si="19"/>
        <v>4012.62</v>
      </c>
      <c r="O62" s="42">
        <f t="shared" si="20"/>
        <v>892372.9700000001</v>
      </c>
      <c r="P62" s="76"/>
      <c r="Q62" s="76"/>
    </row>
    <row r="63" spans="1:17" ht="12.75">
      <c r="A63" s="24" t="str">
        <f t="shared" si="15"/>
        <v>12. Contingencies</v>
      </c>
      <c r="B63" s="8">
        <f t="shared" si="14"/>
        <v>1145930</v>
      </c>
      <c r="C63" s="41"/>
      <c r="D63" s="41"/>
      <c r="E63" s="41">
        <f t="shared" si="16"/>
        <v>0</v>
      </c>
      <c r="F63" s="41"/>
      <c r="G63" s="41"/>
      <c r="H63" s="41">
        <f t="shared" si="17"/>
        <v>0</v>
      </c>
      <c r="I63" s="41"/>
      <c r="J63" s="41"/>
      <c r="K63" s="41">
        <f t="shared" si="18"/>
        <v>0</v>
      </c>
      <c r="L63" s="41"/>
      <c r="M63" s="41"/>
      <c r="N63" s="41">
        <f t="shared" si="19"/>
        <v>0</v>
      </c>
      <c r="O63" s="42">
        <f t="shared" si="20"/>
        <v>1145930</v>
      </c>
      <c r="P63" s="76"/>
      <c r="Q63" s="76"/>
    </row>
    <row r="64" spans="1:15" ht="13.5" thickBot="1">
      <c r="A64" s="24"/>
      <c r="B64" s="1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7"/>
    </row>
    <row r="65" spans="1:17" ht="14.25" thickBot="1" thickTop="1">
      <c r="A65" s="25" t="s">
        <v>19</v>
      </c>
      <c r="B65" s="32">
        <f aca="true" t="shared" si="21" ref="B65:O65">SUM(B52:B63)</f>
        <v>13033333.93</v>
      </c>
      <c r="C65" s="58">
        <f t="shared" si="21"/>
        <v>1805653.72</v>
      </c>
      <c r="D65" s="58">
        <f t="shared" si="21"/>
        <v>0</v>
      </c>
      <c r="E65" s="58">
        <f t="shared" si="21"/>
        <v>1805653.72</v>
      </c>
      <c r="F65" s="59">
        <f t="shared" si="21"/>
        <v>2449101.49</v>
      </c>
      <c r="G65" s="59">
        <f t="shared" si="21"/>
        <v>0</v>
      </c>
      <c r="H65" s="59">
        <f t="shared" si="21"/>
        <v>2449101.49</v>
      </c>
      <c r="I65" s="59">
        <f t="shared" si="21"/>
        <v>1868788.24</v>
      </c>
      <c r="J65" s="59">
        <f t="shared" si="21"/>
        <v>0</v>
      </c>
      <c r="K65" s="59">
        <f t="shared" si="21"/>
        <v>1868788.24</v>
      </c>
      <c r="L65" s="59">
        <f t="shared" si="21"/>
        <v>1159749.4400000002</v>
      </c>
      <c r="M65" s="59">
        <f t="shared" si="21"/>
        <v>0</v>
      </c>
      <c r="N65" s="59">
        <f t="shared" si="21"/>
        <v>1159749.4400000002</v>
      </c>
      <c r="O65" s="60">
        <f t="shared" si="21"/>
        <v>5750041.039999999</v>
      </c>
      <c r="P65" s="78"/>
      <c r="Q65" s="78"/>
    </row>
    <row r="66" spans="1:18" ht="13.5" thickTop="1">
      <c r="A66" s="26" t="s">
        <v>18</v>
      </c>
      <c r="B66" s="13">
        <f>O43</f>
        <v>13033333.930000002</v>
      </c>
      <c r="C66" s="53"/>
      <c r="D66" s="53"/>
      <c r="E66" s="53"/>
      <c r="F66" s="54"/>
      <c r="G66" s="53"/>
      <c r="H66" s="53"/>
      <c r="I66" s="53"/>
      <c r="J66" s="53"/>
      <c r="K66" s="53"/>
      <c r="L66" s="53"/>
      <c r="M66" s="53"/>
      <c r="N66" s="53"/>
      <c r="O66" s="55">
        <f>O43-C65-F65-I65-L65</f>
        <v>5750041.04</v>
      </c>
      <c r="R66" s="76"/>
    </row>
    <row r="67" spans="1:15" ht="12.75">
      <c r="A67" s="26" t="s">
        <v>14</v>
      </c>
      <c r="B67" s="13">
        <f>O44</f>
        <v>0</v>
      </c>
      <c r="C67" s="53"/>
      <c r="D67" s="53"/>
      <c r="E67" s="53"/>
      <c r="F67" s="54"/>
      <c r="G67" s="53"/>
      <c r="H67" s="53"/>
      <c r="I67" s="53"/>
      <c r="J67" s="53"/>
      <c r="K67" s="53"/>
      <c r="L67" s="53"/>
      <c r="M67" s="53"/>
      <c r="N67" s="53"/>
      <c r="O67" s="56">
        <f>O44-D65-G65-J65-M65</f>
        <v>0</v>
      </c>
    </row>
    <row r="68" spans="1:15" ht="12.75">
      <c r="A68" s="26" t="s">
        <v>20</v>
      </c>
      <c r="B68" s="15"/>
      <c r="C68" s="16"/>
      <c r="D68" s="14">
        <f>D65/C65</f>
        <v>0</v>
      </c>
      <c r="E68" s="18"/>
      <c r="F68" s="16"/>
      <c r="G68" s="14">
        <f>G65/F65</f>
        <v>0</v>
      </c>
      <c r="H68" s="16"/>
      <c r="I68" s="16"/>
      <c r="J68" s="14">
        <f>J65/I65</f>
        <v>0</v>
      </c>
      <c r="K68" s="16"/>
      <c r="L68" s="16"/>
      <c r="M68" s="14">
        <f>M65/L65</f>
        <v>0</v>
      </c>
      <c r="N68" s="16"/>
      <c r="O68" s="20"/>
    </row>
    <row r="69" spans="1:15" ht="12.75">
      <c r="A69" s="28"/>
      <c r="B69" s="2"/>
      <c r="C69" s="2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27"/>
    </row>
    <row r="70" spans="1:15" ht="13.5" thickBo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</row>
    <row r="71" ht="13.5" thickBot="1"/>
    <row r="72" spans="1:15" ht="13.5" thickBot="1">
      <c r="A72" s="85" t="s">
        <v>0</v>
      </c>
      <c r="B72" s="87" t="s">
        <v>57</v>
      </c>
      <c r="C72" s="89" t="s">
        <v>38</v>
      </c>
      <c r="D72" s="90"/>
      <c r="E72" s="91"/>
      <c r="F72" s="89" t="s">
        <v>39</v>
      </c>
      <c r="G72" s="90"/>
      <c r="H72" s="91"/>
      <c r="I72" s="89" t="s">
        <v>40</v>
      </c>
      <c r="J72" s="90"/>
      <c r="K72" s="91"/>
      <c r="L72" s="89" t="s">
        <v>58</v>
      </c>
      <c r="M72" s="90"/>
      <c r="N72" s="91"/>
      <c r="O72" s="82" t="s">
        <v>2</v>
      </c>
    </row>
    <row r="73" spans="1:17" ht="33.75" customHeight="1">
      <c r="A73" s="86"/>
      <c r="B73" s="88"/>
      <c r="C73" s="84" t="s">
        <v>47</v>
      </c>
      <c r="D73" s="84"/>
      <c r="E73" s="84"/>
      <c r="F73" s="84" t="s">
        <v>48</v>
      </c>
      <c r="G73" s="84"/>
      <c r="H73" s="84"/>
      <c r="I73" s="84" t="s">
        <v>49</v>
      </c>
      <c r="J73" s="84"/>
      <c r="K73" s="84"/>
      <c r="L73" s="84" t="s">
        <v>56</v>
      </c>
      <c r="M73" s="84"/>
      <c r="N73" s="84"/>
      <c r="O73" s="83"/>
      <c r="P73" s="75"/>
      <c r="Q73" s="80"/>
    </row>
    <row r="74" spans="1:15" ht="12.75">
      <c r="A74" s="22"/>
      <c r="B74" s="17"/>
      <c r="C74" s="7" t="s">
        <v>13</v>
      </c>
      <c r="D74" s="7" t="s">
        <v>14</v>
      </c>
      <c r="E74" s="7" t="s">
        <v>15</v>
      </c>
      <c r="F74" s="33" t="s">
        <v>13</v>
      </c>
      <c r="G74" s="33" t="s">
        <v>14</v>
      </c>
      <c r="H74" s="33" t="s">
        <v>15</v>
      </c>
      <c r="I74" s="33" t="s">
        <v>13</v>
      </c>
      <c r="J74" s="33" t="s">
        <v>14</v>
      </c>
      <c r="K74" s="33" t="s">
        <v>15</v>
      </c>
      <c r="L74" s="33" t="s">
        <v>13</v>
      </c>
      <c r="M74" s="33" t="s">
        <v>14</v>
      </c>
      <c r="N74" s="33" t="s">
        <v>15</v>
      </c>
      <c r="O74" s="23"/>
    </row>
    <row r="75" spans="1:17" ht="12.75">
      <c r="A75" s="24" t="str">
        <f>A6</f>
        <v>1. Administrative</v>
      </c>
      <c r="B75" s="8">
        <f>O52</f>
        <v>42000</v>
      </c>
      <c r="C75" s="41"/>
      <c r="D75" s="41"/>
      <c r="E75" s="41">
        <f>C75+D75</f>
        <v>0</v>
      </c>
      <c r="F75" s="41"/>
      <c r="G75" s="41"/>
      <c r="H75" s="41">
        <f>F75+G75</f>
        <v>0</v>
      </c>
      <c r="I75" s="41"/>
      <c r="J75" s="41"/>
      <c r="K75" s="41">
        <f>I75+J75</f>
        <v>0</v>
      </c>
      <c r="L75" s="41"/>
      <c r="M75" s="41"/>
      <c r="N75" s="41">
        <f>L75+M75</f>
        <v>0</v>
      </c>
      <c r="O75" s="42">
        <f aca="true" t="shared" si="22" ref="O75:O86">O52-E75-H75-K75-N75</f>
        <v>42000</v>
      </c>
      <c r="P75" s="76"/>
      <c r="Q75" s="76"/>
    </row>
    <row r="76" spans="1:17" ht="38.25">
      <c r="A76" s="38" t="str">
        <f>A7</f>
        <v>2. Land, structures, rights-of-way, appraisals, etc.</v>
      </c>
      <c r="B76" s="40">
        <f aca="true" t="shared" si="23" ref="B76:B86">O53</f>
        <v>0</v>
      </c>
      <c r="C76" s="41"/>
      <c r="D76" s="41"/>
      <c r="E76" s="41">
        <f>C76+D76</f>
        <v>0</v>
      </c>
      <c r="F76" s="41"/>
      <c r="G76" s="41"/>
      <c r="H76" s="41">
        <f>F76+G76</f>
        <v>0</v>
      </c>
      <c r="I76" s="41"/>
      <c r="J76" s="41"/>
      <c r="K76" s="41">
        <f>I76+J76</f>
        <v>0</v>
      </c>
      <c r="L76" s="41"/>
      <c r="M76" s="41"/>
      <c r="N76" s="41">
        <f>L76+M76</f>
        <v>0</v>
      </c>
      <c r="O76" s="42">
        <f t="shared" si="22"/>
        <v>0</v>
      </c>
      <c r="P76" s="76"/>
      <c r="Q76" s="76"/>
    </row>
    <row r="77" spans="1:17" ht="12.75">
      <c r="A77" s="24" t="str">
        <f>A8</f>
        <v>3. Relocation exp.</v>
      </c>
      <c r="B77" s="8">
        <f t="shared" si="23"/>
        <v>397361.04999999993</v>
      </c>
      <c r="C77" s="41"/>
      <c r="D77" s="41"/>
      <c r="E77" s="41">
        <f aca="true" t="shared" si="24" ref="E77:E86">C77+D77</f>
        <v>0</v>
      </c>
      <c r="F77" s="41"/>
      <c r="G77" s="41"/>
      <c r="H77" s="41">
        <f aca="true" t="shared" si="25" ref="H77:H86">F77+G77</f>
        <v>0</v>
      </c>
      <c r="I77" s="41"/>
      <c r="J77" s="41"/>
      <c r="K77" s="41">
        <f aca="true" t="shared" si="26" ref="K77:K86">I77+J77</f>
        <v>0</v>
      </c>
      <c r="L77" s="41"/>
      <c r="M77" s="41"/>
      <c r="N77" s="41">
        <f aca="true" t="shared" si="27" ref="N77:N86">L77+M77</f>
        <v>0</v>
      </c>
      <c r="O77" s="42">
        <f t="shared" si="22"/>
        <v>397361.04999999993</v>
      </c>
      <c r="P77" s="76"/>
      <c r="Q77" s="76"/>
    </row>
    <row r="78" spans="1:17" ht="12.75">
      <c r="A78" s="24" t="str">
        <f aca="true" t="shared" si="28" ref="A78:A86">A9</f>
        <v>4. A/E Basic</v>
      </c>
      <c r="B78" s="8">
        <f t="shared" si="23"/>
        <v>398326.51999999984</v>
      </c>
      <c r="C78" s="41"/>
      <c r="D78" s="41"/>
      <c r="E78" s="41">
        <f t="shared" si="24"/>
        <v>0</v>
      </c>
      <c r="F78" s="41"/>
      <c r="G78" s="41"/>
      <c r="H78" s="41">
        <f t="shared" si="25"/>
        <v>0</v>
      </c>
      <c r="I78" s="41"/>
      <c r="J78" s="41"/>
      <c r="K78" s="41">
        <f t="shared" si="26"/>
        <v>0</v>
      </c>
      <c r="L78" s="41"/>
      <c r="M78" s="41"/>
      <c r="N78" s="41">
        <f t="shared" si="27"/>
        <v>0</v>
      </c>
      <c r="O78" s="42">
        <f t="shared" si="22"/>
        <v>398326.51999999984</v>
      </c>
      <c r="P78" s="76"/>
      <c r="Q78" s="76"/>
    </row>
    <row r="79" spans="1:17" ht="12.75">
      <c r="A79" s="24" t="str">
        <f t="shared" si="28"/>
        <v>5. Other A/E</v>
      </c>
      <c r="B79" s="8">
        <f t="shared" si="23"/>
        <v>0</v>
      </c>
      <c r="C79" s="41"/>
      <c r="D79" s="41"/>
      <c r="E79" s="41">
        <f t="shared" si="24"/>
        <v>0</v>
      </c>
      <c r="F79" s="41"/>
      <c r="G79" s="41"/>
      <c r="H79" s="41">
        <f t="shared" si="25"/>
        <v>0</v>
      </c>
      <c r="I79" s="41"/>
      <c r="J79" s="41"/>
      <c r="K79" s="41">
        <f t="shared" si="26"/>
        <v>0</v>
      </c>
      <c r="L79" s="41"/>
      <c r="M79" s="41"/>
      <c r="N79" s="41">
        <f t="shared" si="27"/>
        <v>0</v>
      </c>
      <c r="O79" s="42">
        <f t="shared" si="22"/>
        <v>0</v>
      </c>
      <c r="P79" s="76"/>
      <c r="Q79" s="76"/>
    </row>
    <row r="80" spans="1:17" ht="12.75">
      <c r="A80" s="24" t="str">
        <f t="shared" si="28"/>
        <v>6. Project Inspect.</v>
      </c>
      <c r="B80" s="8">
        <f t="shared" si="23"/>
        <v>68127.82</v>
      </c>
      <c r="C80" s="41"/>
      <c r="D80" s="41"/>
      <c r="E80" s="41">
        <f t="shared" si="24"/>
        <v>0</v>
      </c>
      <c r="F80" s="41"/>
      <c r="G80" s="41"/>
      <c r="H80" s="41">
        <f t="shared" si="25"/>
        <v>0</v>
      </c>
      <c r="I80" s="41"/>
      <c r="J80" s="41"/>
      <c r="K80" s="41">
        <f t="shared" si="26"/>
        <v>0</v>
      </c>
      <c r="L80" s="41"/>
      <c r="M80" s="41"/>
      <c r="N80" s="41">
        <f t="shared" si="27"/>
        <v>0</v>
      </c>
      <c r="O80" s="42">
        <f t="shared" si="22"/>
        <v>68127.82</v>
      </c>
      <c r="P80" s="76"/>
      <c r="Q80" s="76"/>
    </row>
    <row r="81" spans="1:17" ht="12.75">
      <c r="A81" s="24" t="str">
        <f t="shared" si="28"/>
        <v>7. Site Work</v>
      </c>
      <c r="B81" s="8">
        <f t="shared" si="23"/>
        <v>1217358.8800000001</v>
      </c>
      <c r="C81" s="41"/>
      <c r="D81" s="41"/>
      <c r="E81" s="41">
        <f t="shared" si="24"/>
        <v>0</v>
      </c>
      <c r="F81" s="41"/>
      <c r="G81" s="41"/>
      <c r="H81" s="41">
        <f t="shared" si="25"/>
        <v>0</v>
      </c>
      <c r="I81" s="41"/>
      <c r="J81" s="41"/>
      <c r="K81" s="41">
        <f t="shared" si="26"/>
        <v>0</v>
      </c>
      <c r="L81" s="41"/>
      <c r="M81" s="41"/>
      <c r="N81" s="41">
        <f t="shared" si="27"/>
        <v>0</v>
      </c>
      <c r="O81" s="42">
        <f t="shared" si="22"/>
        <v>1217358.8800000001</v>
      </c>
      <c r="P81" s="76"/>
      <c r="Q81" s="76"/>
    </row>
    <row r="82" spans="1:17" ht="12.75">
      <c r="A82" s="24" t="str">
        <f t="shared" si="28"/>
        <v>8. Demo</v>
      </c>
      <c r="B82" s="8">
        <f t="shared" si="23"/>
        <v>153259.49</v>
      </c>
      <c r="C82" s="41"/>
      <c r="D82" s="41"/>
      <c r="E82" s="41">
        <f t="shared" si="24"/>
        <v>0</v>
      </c>
      <c r="F82" s="41"/>
      <c r="G82" s="41"/>
      <c r="H82" s="41">
        <f t="shared" si="25"/>
        <v>0</v>
      </c>
      <c r="I82" s="41"/>
      <c r="J82" s="41"/>
      <c r="K82" s="41">
        <f t="shared" si="26"/>
        <v>0</v>
      </c>
      <c r="L82" s="41"/>
      <c r="M82" s="41"/>
      <c r="N82" s="41">
        <f t="shared" si="27"/>
        <v>0</v>
      </c>
      <c r="O82" s="42">
        <f t="shared" si="22"/>
        <v>153259.49</v>
      </c>
      <c r="P82" s="76"/>
      <c r="Q82" s="76"/>
    </row>
    <row r="83" spans="1:17" ht="12.75">
      <c r="A83" s="24" t="str">
        <f t="shared" si="28"/>
        <v>9. Construction</v>
      </c>
      <c r="B83" s="8">
        <f t="shared" si="23"/>
        <v>251492.26</v>
      </c>
      <c r="C83" s="41"/>
      <c r="D83" s="41"/>
      <c r="E83" s="41">
        <f t="shared" si="24"/>
        <v>0</v>
      </c>
      <c r="F83" s="41"/>
      <c r="G83" s="41"/>
      <c r="H83" s="41">
        <f t="shared" si="25"/>
        <v>0</v>
      </c>
      <c r="I83" s="41"/>
      <c r="J83" s="41"/>
      <c r="K83" s="41">
        <f t="shared" si="26"/>
        <v>0</v>
      </c>
      <c r="L83" s="41"/>
      <c r="M83" s="41"/>
      <c r="N83" s="41">
        <f t="shared" si="27"/>
        <v>0</v>
      </c>
      <c r="O83" s="42">
        <f t="shared" si="22"/>
        <v>251492.26</v>
      </c>
      <c r="P83" s="76"/>
      <c r="Q83" s="76"/>
    </row>
    <row r="84" spans="1:17" ht="12.75">
      <c r="A84" s="24" t="str">
        <f t="shared" si="28"/>
        <v>10. Equipment</v>
      </c>
      <c r="B84" s="8">
        <f t="shared" si="23"/>
        <v>1183812.05</v>
      </c>
      <c r="C84" s="41"/>
      <c r="D84" s="41"/>
      <c r="E84" s="41">
        <f t="shared" si="24"/>
        <v>0</v>
      </c>
      <c r="F84" s="41"/>
      <c r="G84" s="41"/>
      <c r="H84" s="41">
        <f t="shared" si="25"/>
        <v>0</v>
      </c>
      <c r="I84" s="41"/>
      <c r="J84" s="41"/>
      <c r="K84" s="41">
        <f t="shared" si="26"/>
        <v>0</v>
      </c>
      <c r="L84" s="41"/>
      <c r="M84" s="41"/>
      <c r="N84" s="41">
        <f t="shared" si="27"/>
        <v>0</v>
      </c>
      <c r="O84" s="42">
        <f t="shared" si="22"/>
        <v>1183812.05</v>
      </c>
      <c r="P84" s="76"/>
      <c r="Q84" s="76"/>
    </row>
    <row r="85" spans="1:17" ht="12.75">
      <c r="A85" s="24" t="str">
        <f t="shared" si="28"/>
        <v>11. Misc</v>
      </c>
      <c r="B85" s="8">
        <f t="shared" si="23"/>
        <v>892372.9700000001</v>
      </c>
      <c r="C85" s="41"/>
      <c r="D85" s="41"/>
      <c r="E85" s="41">
        <f t="shared" si="24"/>
        <v>0</v>
      </c>
      <c r="F85" s="41"/>
      <c r="G85" s="41"/>
      <c r="H85" s="41">
        <f t="shared" si="25"/>
        <v>0</v>
      </c>
      <c r="I85" s="41"/>
      <c r="J85" s="41"/>
      <c r="K85" s="41">
        <f t="shared" si="26"/>
        <v>0</v>
      </c>
      <c r="L85" s="41"/>
      <c r="M85" s="41"/>
      <c r="N85" s="41">
        <f t="shared" si="27"/>
        <v>0</v>
      </c>
      <c r="O85" s="42">
        <f t="shared" si="22"/>
        <v>892372.9700000001</v>
      </c>
      <c r="P85" s="76"/>
      <c r="Q85" s="76"/>
    </row>
    <row r="86" spans="1:17" ht="12.75">
      <c r="A86" s="24" t="str">
        <f t="shared" si="28"/>
        <v>12. Contingencies</v>
      </c>
      <c r="B86" s="8">
        <f t="shared" si="23"/>
        <v>1145930</v>
      </c>
      <c r="C86" s="41"/>
      <c r="D86" s="41"/>
      <c r="E86" s="41">
        <f t="shared" si="24"/>
        <v>0</v>
      </c>
      <c r="F86" s="41"/>
      <c r="G86" s="41"/>
      <c r="H86" s="41">
        <f t="shared" si="25"/>
        <v>0</v>
      </c>
      <c r="I86" s="41"/>
      <c r="J86" s="41"/>
      <c r="K86" s="41">
        <f t="shared" si="26"/>
        <v>0</v>
      </c>
      <c r="L86" s="41"/>
      <c r="M86" s="41"/>
      <c r="N86" s="41">
        <f t="shared" si="27"/>
        <v>0</v>
      </c>
      <c r="O86" s="42">
        <f t="shared" si="22"/>
        <v>1145930</v>
      </c>
      <c r="P86" s="76"/>
      <c r="Q86" s="76"/>
    </row>
    <row r="87" spans="1:15" ht="13.5" thickBot="1">
      <c r="A87" s="24"/>
      <c r="B87" s="1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7"/>
    </row>
    <row r="88" spans="1:17" ht="14.25" thickBot="1" thickTop="1">
      <c r="A88" s="25" t="s">
        <v>19</v>
      </c>
      <c r="B88" s="32">
        <f aca="true" t="shared" si="29" ref="B88:O88">SUM(B75:B86)</f>
        <v>5750041.039999999</v>
      </c>
      <c r="C88" s="58">
        <f t="shared" si="29"/>
        <v>0</v>
      </c>
      <c r="D88" s="58">
        <f t="shared" si="29"/>
        <v>0</v>
      </c>
      <c r="E88" s="58">
        <f t="shared" si="29"/>
        <v>0</v>
      </c>
      <c r="F88" s="59">
        <f t="shared" si="29"/>
        <v>0</v>
      </c>
      <c r="G88" s="59">
        <f t="shared" si="29"/>
        <v>0</v>
      </c>
      <c r="H88" s="59">
        <f t="shared" si="29"/>
        <v>0</v>
      </c>
      <c r="I88" s="59">
        <f t="shared" si="29"/>
        <v>0</v>
      </c>
      <c r="J88" s="59">
        <f t="shared" si="29"/>
        <v>0</v>
      </c>
      <c r="K88" s="59">
        <f t="shared" si="29"/>
        <v>0</v>
      </c>
      <c r="L88" s="59">
        <f t="shared" si="29"/>
        <v>0</v>
      </c>
      <c r="M88" s="59">
        <f t="shared" si="29"/>
        <v>0</v>
      </c>
      <c r="N88" s="59">
        <f t="shared" si="29"/>
        <v>0</v>
      </c>
      <c r="O88" s="60">
        <f t="shared" si="29"/>
        <v>5750041.039999999</v>
      </c>
      <c r="P88" s="78"/>
      <c r="Q88" s="78"/>
    </row>
    <row r="89" spans="1:18" ht="13.5" thickTop="1">
      <c r="A89" s="26" t="s">
        <v>18</v>
      </c>
      <c r="B89" s="13">
        <f>O66</f>
        <v>5750041.04</v>
      </c>
      <c r="C89" s="53"/>
      <c r="D89" s="53"/>
      <c r="E89" s="53"/>
      <c r="F89" s="54"/>
      <c r="G89" s="53"/>
      <c r="H89" s="53"/>
      <c r="I89" s="53"/>
      <c r="J89" s="53"/>
      <c r="K89" s="53"/>
      <c r="L89" s="53"/>
      <c r="M89" s="53"/>
      <c r="N89" s="53"/>
      <c r="O89" s="55">
        <f>O66-C88-F88-I88-L88</f>
        <v>5750041.04</v>
      </c>
      <c r="R89" s="76"/>
    </row>
    <row r="90" spans="1:15" ht="12.75">
      <c r="A90" s="26" t="s">
        <v>14</v>
      </c>
      <c r="B90" s="13">
        <f>O67</f>
        <v>0</v>
      </c>
      <c r="C90" s="53"/>
      <c r="D90" s="53"/>
      <c r="E90" s="53"/>
      <c r="F90" s="54"/>
      <c r="G90" s="53"/>
      <c r="H90" s="53"/>
      <c r="I90" s="53"/>
      <c r="J90" s="53"/>
      <c r="K90" s="53"/>
      <c r="L90" s="53"/>
      <c r="M90" s="53"/>
      <c r="N90" s="53"/>
      <c r="O90" s="56">
        <f>O67-D88-G88-J88-M88</f>
        <v>0</v>
      </c>
    </row>
    <row r="91" spans="1:15" ht="12.75">
      <c r="A91" s="26" t="s">
        <v>20</v>
      </c>
      <c r="B91" s="15"/>
      <c r="C91" s="16"/>
      <c r="D91" s="14" t="e">
        <f>D88/C88</f>
        <v>#DIV/0!</v>
      </c>
      <c r="E91" s="18"/>
      <c r="F91" s="16"/>
      <c r="G91" s="14" t="e">
        <f>G88/F88</f>
        <v>#DIV/0!</v>
      </c>
      <c r="H91" s="16"/>
      <c r="I91" s="16"/>
      <c r="J91" s="14" t="e">
        <f>J88/I88</f>
        <v>#DIV/0!</v>
      </c>
      <c r="K91" s="16"/>
      <c r="L91" s="16"/>
      <c r="M91" s="14" t="e">
        <f>M88/L88</f>
        <v>#DIV/0!</v>
      </c>
      <c r="N91" s="16"/>
      <c r="O91" s="20"/>
    </row>
    <row r="92" spans="1:15" ht="12.75">
      <c r="A92" s="28"/>
      <c r="B92" s="2"/>
      <c r="C92" s="2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27"/>
    </row>
    <row r="93" spans="1:15" ht="13.5" thickBot="1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1"/>
    </row>
    <row r="94" ht="13.5" thickBot="1"/>
    <row r="95" spans="1:6" ht="13.5" thickBot="1">
      <c r="A95" s="85" t="s">
        <v>0</v>
      </c>
      <c r="B95" s="87" t="s">
        <v>57</v>
      </c>
      <c r="C95" s="89" t="s">
        <v>59</v>
      </c>
      <c r="D95" s="90"/>
      <c r="E95" s="91"/>
      <c r="F95" s="82" t="s">
        <v>2</v>
      </c>
    </row>
    <row r="96" spans="1:8" ht="29.25" customHeight="1">
      <c r="A96" s="86"/>
      <c r="B96" s="88"/>
      <c r="C96" s="84" t="s">
        <v>47</v>
      </c>
      <c r="D96" s="84"/>
      <c r="E96" s="84"/>
      <c r="F96" s="83"/>
      <c r="G96" s="75"/>
      <c r="H96" s="79"/>
    </row>
    <row r="97" spans="1:6" ht="12.75">
      <c r="A97" s="22"/>
      <c r="B97" s="17"/>
      <c r="C97" s="7" t="s">
        <v>13</v>
      </c>
      <c r="D97" s="7" t="s">
        <v>14</v>
      </c>
      <c r="E97" s="7" t="s">
        <v>15</v>
      </c>
      <c r="F97" s="23"/>
    </row>
    <row r="98" spans="1:8" ht="12.75">
      <c r="A98" s="24" t="str">
        <f>A29</f>
        <v>1. Administrative</v>
      </c>
      <c r="B98" s="8">
        <f>O75</f>
        <v>42000</v>
      </c>
      <c r="C98" s="41"/>
      <c r="D98" s="41"/>
      <c r="E98" s="41">
        <f>C98+D98</f>
        <v>0</v>
      </c>
      <c r="F98" s="42">
        <f>B98-E98</f>
        <v>42000</v>
      </c>
      <c r="G98" s="76"/>
      <c r="H98" s="76"/>
    </row>
    <row r="99" spans="1:8" ht="38.25">
      <c r="A99" s="38" t="str">
        <f>A30</f>
        <v>2. Land, structures, rights-of-way, appraisals, etc.</v>
      </c>
      <c r="B99" s="8">
        <f aca="true" t="shared" si="30" ref="B99:B109">O76</f>
        <v>0</v>
      </c>
      <c r="C99" s="41"/>
      <c r="D99" s="41"/>
      <c r="E99" s="41">
        <f>C99+D99</f>
        <v>0</v>
      </c>
      <c r="F99" s="42">
        <f aca="true" t="shared" si="31" ref="F99:F109">B99-E99</f>
        <v>0</v>
      </c>
      <c r="G99" s="76"/>
      <c r="H99" s="76"/>
    </row>
    <row r="100" spans="1:8" ht="12.75">
      <c r="A100" s="24" t="str">
        <f>A31</f>
        <v>3. Relocation exp.</v>
      </c>
      <c r="B100" s="8">
        <f t="shared" si="30"/>
        <v>397361.04999999993</v>
      </c>
      <c r="C100" s="41"/>
      <c r="D100" s="41"/>
      <c r="E100" s="41">
        <f aca="true" t="shared" si="32" ref="E100:E109">C100+D100</f>
        <v>0</v>
      </c>
      <c r="F100" s="42">
        <f t="shared" si="31"/>
        <v>397361.04999999993</v>
      </c>
      <c r="G100" s="76"/>
      <c r="H100" s="76"/>
    </row>
    <row r="101" spans="1:8" ht="12.75">
      <c r="A101" s="24" t="str">
        <f aca="true" t="shared" si="33" ref="A101:A109">A32</f>
        <v>4. A/E Basic</v>
      </c>
      <c r="B101" s="8">
        <f t="shared" si="30"/>
        <v>398326.51999999984</v>
      </c>
      <c r="C101" s="41"/>
      <c r="D101" s="41"/>
      <c r="E101" s="41">
        <f t="shared" si="32"/>
        <v>0</v>
      </c>
      <c r="F101" s="42">
        <f t="shared" si="31"/>
        <v>398326.51999999984</v>
      </c>
      <c r="G101" s="76"/>
      <c r="H101" s="76"/>
    </row>
    <row r="102" spans="1:8" ht="12.75">
      <c r="A102" s="24" t="str">
        <f t="shared" si="33"/>
        <v>5. Other A/E</v>
      </c>
      <c r="B102" s="8">
        <f t="shared" si="30"/>
        <v>0</v>
      </c>
      <c r="C102" s="41"/>
      <c r="D102" s="41"/>
      <c r="E102" s="41">
        <f t="shared" si="32"/>
        <v>0</v>
      </c>
      <c r="F102" s="42">
        <f t="shared" si="31"/>
        <v>0</v>
      </c>
      <c r="G102" s="76"/>
      <c r="H102" s="76"/>
    </row>
    <row r="103" spans="1:8" ht="12.75">
      <c r="A103" s="24" t="str">
        <f t="shared" si="33"/>
        <v>6. Project Inspect.</v>
      </c>
      <c r="B103" s="8">
        <f t="shared" si="30"/>
        <v>68127.82</v>
      </c>
      <c r="C103" s="41"/>
      <c r="D103" s="41"/>
      <c r="E103" s="41">
        <f t="shared" si="32"/>
        <v>0</v>
      </c>
      <c r="F103" s="42">
        <f t="shared" si="31"/>
        <v>68127.82</v>
      </c>
      <c r="G103" s="76"/>
      <c r="H103" s="76"/>
    </row>
    <row r="104" spans="1:8" ht="12.75">
      <c r="A104" s="24" t="str">
        <f t="shared" si="33"/>
        <v>7. Site Work</v>
      </c>
      <c r="B104" s="8">
        <f t="shared" si="30"/>
        <v>1217358.8800000001</v>
      </c>
      <c r="C104" s="41"/>
      <c r="D104" s="41"/>
      <c r="E104" s="41">
        <f t="shared" si="32"/>
        <v>0</v>
      </c>
      <c r="F104" s="42">
        <f t="shared" si="31"/>
        <v>1217358.8800000001</v>
      </c>
      <c r="G104" s="76"/>
      <c r="H104" s="76"/>
    </row>
    <row r="105" spans="1:8" ht="12.75">
      <c r="A105" s="24" t="str">
        <f t="shared" si="33"/>
        <v>8. Demo</v>
      </c>
      <c r="B105" s="8">
        <f t="shared" si="30"/>
        <v>153259.49</v>
      </c>
      <c r="C105" s="41"/>
      <c r="D105" s="41"/>
      <c r="E105" s="41">
        <f t="shared" si="32"/>
        <v>0</v>
      </c>
      <c r="F105" s="42">
        <f t="shared" si="31"/>
        <v>153259.49</v>
      </c>
      <c r="G105" s="76"/>
      <c r="H105" s="76"/>
    </row>
    <row r="106" spans="1:8" ht="12.75">
      <c r="A106" s="24" t="str">
        <f t="shared" si="33"/>
        <v>9. Construction</v>
      </c>
      <c r="B106" s="8">
        <f t="shared" si="30"/>
        <v>251492.26</v>
      </c>
      <c r="C106" s="41"/>
      <c r="D106" s="41"/>
      <c r="E106" s="41">
        <f t="shared" si="32"/>
        <v>0</v>
      </c>
      <c r="F106" s="42">
        <f t="shared" si="31"/>
        <v>251492.26</v>
      </c>
      <c r="G106" s="76"/>
      <c r="H106" s="76"/>
    </row>
    <row r="107" spans="1:8" ht="12.75">
      <c r="A107" s="24" t="str">
        <f t="shared" si="33"/>
        <v>10. Equipment</v>
      </c>
      <c r="B107" s="8">
        <f t="shared" si="30"/>
        <v>1183812.05</v>
      </c>
      <c r="C107" s="41"/>
      <c r="D107" s="41"/>
      <c r="E107" s="41">
        <f t="shared" si="32"/>
        <v>0</v>
      </c>
      <c r="F107" s="42">
        <f t="shared" si="31"/>
        <v>1183812.05</v>
      </c>
      <c r="G107" s="76"/>
      <c r="H107" s="76"/>
    </row>
    <row r="108" spans="1:8" ht="12.75">
      <c r="A108" s="24" t="str">
        <f t="shared" si="33"/>
        <v>11. Misc</v>
      </c>
      <c r="B108" s="8">
        <f t="shared" si="30"/>
        <v>892372.9700000001</v>
      </c>
      <c r="C108" s="41"/>
      <c r="D108" s="41"/>
      <c r="E108" s="41">
        <f t="shared" si="32"/>
        <v>0</v>
      </c>
      <c r="F108" s="42">
        <f t="shared" si="31"/>
        <v>892372.9700000001</v>
      </c>
      <c r="G108" s="76"/>
      <c r="H108" s="76"/>
    </row>
    <row r="109" spans="1:8" ht="12.75">
      <c r="A109" s="24" t="str">
        <f t="shared" si="33"/>
        <v>12. Contingencies</v>
      </c>
      <c r="B109" s="8">
        <f t="shared" si="30"/>
        <v>1145930</v>
      </c>
      <c r="C109" s="41"/>
      <c r="D109" s="41"/>
      <c r="E109" s="41">
        <f t="shared" si="32"/>
        <v>0</v>
      </c>
      <c r="F109" s="42">
        <f t="shared" si="31"/>
        <v>1145930</v>
      </c>
      <c r="G109" s="76"/>
      <c r="H109" s="76"/>
    </row>
    <row r="110" spans="1:6" ht="13.5" thickBot="1">
      <c r="A110" s="24"/>
      <c r="B110" s="11"/>
      <c r="C110" s="51"/>
      <c r="D110" s="51"/>
      <c r="E110" s="51"/>
      <c r="F110" s="57"/>
    </row>
    <row r="111" spans="1:8" ht="14.25" thickBot="1" thickTop="1">
      <c r="A111" s="25" t="s">
        <v>19</v>
      </c>
      <c r="B111" s="32">
        <f>SUM(B98:B109)</f>
        <v>5750041.039999999</v>
      </c>
      <c r="C111" s="58">
        <f>SUM(C98:C109)</f>
        <v>0</v>
      </c>
      <c r="D111" s="58">
        <f>SUM(D98:D109)</f>
        <v>0</v>
      </c>
      <c r="E111" s="58">
        <f>SUM(E98:E109)</f>
        <v>0</v>
      </c>
      <c r="F111" s="60">
        <f>SUM(F98:F109)</f>
        <v>5750041.039999999</v>
      </c>
      <c r="G111" s="76"/>
      <c r="H111" s="76"/>
    </row>
    <row r="112" spans="1:9" ht="13.5" thickTop="1">
      <c r="A112" s="26" t="s">
        <v>18</v>
      </c>
      <c r="B112" s="13">
        <f>O89</f>
        <v>5750041.04</v>
      </c>
      <c r="C112" s="53"/>
      <c r="D112" s="53"/>
      <c r="E112" s="53"/>
      <c r="F112" s="55">
        <f>B112-C111</f>
        <v>5750041.04</v>
      </c>
      <c r="I112" s="76"/>
    </row>
    <row r="113" spans="1:6" ht="12.75">
      <c r="A113" s="26" t="s">
        <v>14</v>
      </c>
      <c r="B113" s="13">
        <f>O90</f>
        <v>0</v>
      </c>
      <c r="C113" s="53"/>
      <c r="D113" s="53"/>
      <c r="E113" s="53"/>
      <c r="F113" s="55">
        <f>B113-C112</f>
        <v>0</v>
      </c>
    </row>
    <row r="114" spans="1:6" ht="13.5" thickBot="1">
      <c r="A114" s="61" t="s">
        <v>20</v>
      </c>
      <c r="B114" s="62"/>
      <c r="C114" s="63"/>
      <c r="D114" s="64" t="e">
        <f>D111/C111</f>
        <v>#DIV/0!</v>
      </c>
      <c r="E114" s="65"/>
      <c r="F114" s="66"/>
    </row>
    <row r="115" spans="1:6" ht="12.75">
      <c r="A115" s="67"/>
      <c r="B115" s="68"/>
      <c r="C115" s="68"/>
      <c r="D115" s="68"/>
      <c r="E115" s="68"/>
      <c r="F115" s="69"/>
    </row>
    <row r="116" spans="1:6" ht="13.5" thickBot="1">
      <c r="A116" s="29"/>
      <c r="B116" s="30"/>
      <c r="C116" s="30"/>
      <c r="D116" s="30"/>
      <c r="E116" s="30"/>
      <c r="F116" s="31"/>
    </row>
  </sheetData>
  <sheetProtection/>
  <mergeCells count="52">
    <mergeCell ref="O26:O27"/>
    <mergeCell ref="I27:K27"/>
    <mergeCell ref="L27:N27"/>
    <mergeCell ref="C26:E26"/>
    <mergeCell ref="F26:H26"/>
    <mergeCell ref="L26:N26"/>
    <mergeCell ref="A1:O1"/>
    <mergeCell ref="A23:O23"/>
    <mergeCell ref="A3:A4"/>
    <mergeCell ref="B3:B4"/>
    <mergeCell ref="O3:O4"/>
    <mergeCell ref="C4:E4"/>
    <mergeCell ref="I4:K4"/>
    <mergeCell ref="F4:H4"/>
    <mergeCell ref="L4:N4"/>
    <mergeCell ref="C3:E3"/>
    <mergeCell ref="A2:O2"/>
    <mergeCell ref="F3:H3"/>
    <mergeCell ref="I3:K3"/>
    <mergeCell ref="L3:N3"/>
    <mergeCell ref="A26:A27"/>
    <mergeCell ref="B26:B27"/>
    <mergeCell ref="I26:K26"/>
    <mergeCell ref="L49:N49"/>
    <mergeCell ref="O49:O50"/>
    <mergeCell ref="C50:E50"/>
    <mergeCell ref="F50:H50"/>
    <mergeCell ref="L50:N50"/>
    <mergeCell ref="I50:K50"/>
    <mergeCell ref="A49:A50"/>
    <mergeCell ref="B49:B50"/>
    <mergeCell ref="C49:E49"/>
    <mergeCell ref="F49:H49"/>
    <mergeCell ref="I49:K49"/>
    <mergeCell ref="C27:E27"/>
    <mergeCell ref="F27:H27"/>
    <mergeCell ref="O72:O73"/>
    <mergeCell ref="C73:E73"/>
    <mergeCell ref="F73:H73"/>
    <mergeCell ref="A95:A96"/>
    <mergeCell ref="B95:B96"/>
    <mergeCell ref="C95:E95"/>
    <mergeCell ref="C96:E96"/>
    <mergeCell ref="F95:F96"/>
    <mergeCell ref="I73:K73"/>
    <mergeCell ref="L73:N73"/>
    <mergeCell ref="A72:A73"/>
    <mergeCell ref="B72:B73"/>
    <mergeCell ref="C72:E72"/>
    <mergeCell ref="F72:H72"/>
    <mergeCell ref="I72:K72"/>
    <mergeCell ref="L72:N72"/>
  </mergeCells>
  <printOptions/>
  <pageMargins left="0.75" right="0.75" top="1" bottom="1" header="0.5" footer="0.5"/>
  <pageSetup fitToHeight="1" fitToWidth="1" horizontalDpi="600" verticalDpi="600" orientation="landscape" scale="25" r:id="rId1"/>
  <headerFooter alignWithMargins="0">
    <oddHeader>&amp;LProject:  Wherry Elementary School Addition&amp;R&amp;"Arial,Bold"&amp;22&amp;KFF0000Wherry Elementary School
&amp;16Albuquerque Public Schools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8.140625" style="0" bestFit="1" customWidth="1"/>
    <col min="2" max="2" width="10.8515625" style="0" bestFit="1" customWidth="1"/>
    <col min="3" max="3" width="15.00390625" style="0" bestFit="1" customWidth="1"/>
    <col min="4" max="5" width="14.00390625" style="0" bestFit="1" customWidth="1"/>
    <col min="6" max="6" width="13.8515625" style="0" bestFit="1" customWidth="1"/>
  </cols>
  <sheetData>
    <row r="1" spans="1:6" ht="12.75">
      <c r="A1" s="70"/>
      <c r="B1" s="71" t="s">
        <v>60</v>
      </c>
      <c r="C1" s="71" t="s">
        <v>61</v>
      </c>
      <c r="D1" s="72" t="s">
        <v>62</v>
      </c>
      <c r="E1" s="72" t="s">
        <v>63</v>
      </c>
      <c r="F1" s="71" t="s">
        <v>96</v>
      </c>
    </row>
    <row r="2" spans="1:6" ht="12.75">
      <c r="A2" s="71" t="s">
        <v>64</v>
      </c>
      <c r="B2" s="73">
        <v>1</v>
      </c>
      <c r="C2" s="71" t="s">
        <v>65</v>
      </c>
      <c r="D2" s="72">
        <f>Sheet1!C19</f>
        <v>0</v>
      </c>
      <c r="E2" s="72">
        <v>0</v>
      </c>
      <c r="F2" s="74">
        <f>D2-E2</f>
        <v>0</v>
      </c>
    </row>
    <row r="3" spans="1:6" ht="12.75">
      <c r="A3" s="71" t="s">
        <v>66</v>
      </c>
      <c r="B3" s="73">
        <v>2</v>
      </c>
      <c r="C3" s="71" t="s">
        <v>67</v>
      </c>
      <c r="D3" s="72">
        <f>Sheet1!F19</f>
        <v>92853.72</v>
      </c>
      <c r="E3" s="72">
        <v>92853.72</v>
      </c>
      <c r="F3" s="74">
        <f aca="true" t="shared" si="0" ref="F3:F17">D3-E3</f>
        <v>0</v>
      </c>
    </row>
    <row r="4" spans="1:6" ht="12.75">
      <c r="A4" s="71" t="s">
        <v>68</v>
      </c>
      <c r="B4" s="73">
        <v>3</v>
      </c>
      <c r="C4" s="71" t="s">
        <v>69</v>
      </c>
      <c r="D4" s="72">
        <f>Sheet1!I19</f>
        <v>266161.14</v>
      </c>
      <c r="E4" s="72">
        <v>266161.14</v>
      </c>
      <c r="F4" s="74">
        <f t="shared" si="0"/>
        <v>0</v>
      </c>
    </row>
    <row r="5" spans="1:6" ht="12.75">
      <c r="A5" s="71" t="s">
        <v>70</v>
      </c>
      <c r="B5" s="73">
        <v>4</v>
      </c>
      <c r="C5" s="71" t="s">
        <v>71</v>
      </c>
      <c r="D5" s="72">
        <f>Sheet1!L19</f>
        <v>173822.76</v>
      </c>
      <c r="E5" s="72">
        <v>173822.76</v>
      </c>
      <c r="F5" s="74">
        <f t="shared" si="0"/>
        <v>0</v>
      </c>
    </row>
    <row r="6" spans="1:6" ht="12.75">
      <c r="A6" s="71" t="s">
        <v>72</v>
      </c>
      <c r="B6" s="73">
        <v>5</v>
      </c>
      <c r="C6" s="71" t="s">
        <v>73</v>
      </c>
      <c r="D6" s="72">
        <f>Sheet1!C42</f>
        <v>146197.19999999998</v>
      </c>
      <c r="E6" s="72">
        <v>146197.2</v>
      </c>
      <c r="F6" s="74">
        <f t="shared" si="0"/>
        <v>0</v>
      </c>
    </row>
    <row r="7" spans="1:6" ht="12.75">
      <c r="A7" s="71" t="s">
        <v>74</v>
      </c>
      <c r="B7" s="73">
        <v>6</v>
      </c>
      <c r="C7" s="71" t="s">
        <v>75</v>
      </c>
      <c r="D7" s="72">
        <f>Sheet1!F42</f>
        <v>352686.19</v>
      </c>
      <c r="E7" s="72">
        <v>352686.19</v>
      </c>
      <c r="F7" s="74">
        <f t="shared" si="0"/>
        <v>0</v>
      </c>
    </row>
    <row r="8" spans="1:6" ht="12.75">
      <c r="A8" s="71" t="s">
        <v>76</v>
      </c>
      <c r="B8" s="73">
        <v>7</v>
      </c>
      <c r="C8" s="71" t="s">
        <v>77</v>
      </c>
      <c r="D8" s="72">
        <f>Sheet1!I42</f>
        <v>919981.71</v>
      </c>
      <c r="E8" s="72">
        <v>919981.71</v>
      </c>
      <c r="F8" s="74">
        <f t="shared" si="0"/>
        <v>0</v>
      </c>
    </row>
    <row r="9" spans="1:6" ht="12.75">
      <c r="A9" s="71" t="s">
        <v>78</v>
      </c>
      <c r="B9" s="73">
        <v>8</v>
      </c>
      <c r="C9" s="71" t="s">
        <v>79</v>
      </c>
      <c r="D9" s="72">
        <f>Sheet1!L42</f>
        <v>1264963.35</v>
      </c>
      <c r="E9" s="72">
        <v>1264963.35</v>
      </c>
      <c r="F9" s="74">
        <f t="shared" si="0"/>
        <v>0</v>
      </c>
    </row>
    <row r="10" spans="1:6" ht="12.75">
      <c r="A10" s="71" t="s">
        <v>80</v>
      </c>
      <c r="B10" s="73">
        <v>9</v>
      </c>
      <c r="C10" s="71" t="s">
        <v>81</v>
      </c>
      <c r="D10" s="70">
        <f>Sheet1!C65</f>
        <v>1805653.72</v>
      </c>
      <c r="E10" s="70"/>
      <c r="F10" s="74">
        <f t="shared" si="0"/>
        <v>1805653.72</v>
      </c>
    </row>
    <row r="11" spans="1:6" ht="12.75">
      <c r="A11" s="71" t="s">
        <v>82</v>
      </c>
      <c r="B11" s="73">
        <v>10</v>
      </c>
      <c r="C11" s="71" t="s">
        <v>83</v>
      </c>
      <c r="D11" s="70">
        <f>Sheet1!F65</f>
        <v>2449101.49</v>
      </c>
      <c r="E11" s="70"/>
      <c r="F11" s="74">
        <f t="shared" si="0"/>
        <v>2449101.49</v>
      </c>
    </row>
    <row r="12" spans="1:6" ht="12.75">
      <c r="A12" s="71" t="s">
        <v>84</v>
      </c>
      <c r="B12" s="73">
        <v>11</v>
      </c>
      <c r="C12" s="71" t="s">
        <v>85</v>
      </c>
      <c r="D12" s="70">
        <f>Sheet1!I65</f>
        <v>1868788.24</v>
      </c>
      <c r="E12" s="70"/>
      <c r="F12" s="74">
        <f t="shared" si="0"/>
        <v>1868788.24</v>
      </c>
    </row>
    <row r="13" spans="1:6" ht="12.75">
      <c r="A13" s="71" t="s">
        <v>86</v>
      </c>
      <c r="B13" s="73">
        <v>12</v>
      </c>
      <c r="C13" s="71" t="s">
        <v>87</v>
      </c>
      <c r="D13" s="70">
        <f>Sheet1!L65</f>
        <v>1159749.4400000002</v>
      </c>
      <c r="E13" s="70"/>
      <c r="F13" s="74">
        <f t="shared" si="0"/>
        <v>1159749.4400000002</v>
      </c>
    </row>
    <row r="14" spans="1:6" ht="12.75">
      <c r="A14" s="71" t="s">
        <v>88</v>
      </c>
      <c r="B14" s="73">
        <v>13</v>
      </c>
      <c r="C14" s="71" t="s">
        <v>89</v>
      </c>
      <c r="D14" s="70">
        <f>Sheet1!C88</f>
        <v>0</v>
      </c>
      <c r="E14" s="70"/>
      <c r="F14" s="74">
        <f t="shared" si="0"/>
        <v>0</v>
      </c>
    </row>
    <row r="15" spans="1:6" ht="12.75">
      <c r="A15" s="71" t="s">
        <v>90</v>
      </c>
      <c r="B15" s="73">
        <v>14</v>
      </c>
      <c r="C15" s="71" t="s">
        <v>91</v>
      </c>
      <c r="D15" s="70">
        <f>Sheet1!F88</f>
        <v>0</v>
      </c>
      <c r="E15" s="70"/>
      <c r="F15" s="74">
        <f t="shared" si="0"/>
        <v>0</v>
      </c>
    </row>
    <row r="16" spans="1:6" ht="12.75">
      <c r="A16" s="71" t="s">
        <v>92</v>
      </c>
      <c r="B16" s="73">
        <v>15</v>
      </c>
      <c r="C16" s="71" t="s">
        <v>93</v>
      </c>
      <c r="D16" s="70">
        <f>Sheet1!I88</f>
        <v>0</v>
      </c>
      <c r="E16" s="70"/>
      <c r="F16" s="74">
        <f t="shared" si="0"/>
        <v>0</v>
      </c>
    </row>
    <row r="17" spans="1:6" ht="12.75">
      <c r="A17" s="71" t="s">
        <v>94</v>
      </c>
      <c r="B17" s="73">
        <v>16</v>
      </c>
      <c r="C17" s="71" t="s">
        <v>95</v>
      </c>
      <c r="D17" s="70">
        <f>Sheet1!L88</f>
        <v>0</v>
      </c>
      <c r="E17" s="70"/>
      <c r="F17" s="74">
        <f t="shared" si="0"/>
        <v>0</v>
      </c>
    </row>
    <row r="18" spans="1:6" ht="12.75">
      <c r="A18" s="71"/>
      <c r="B18" s="73"/>
      <c r="C18" s="71"/>
      <c r="D18" s="70"/>
      <c r="E18" s="70"/>
      <c r="F18" s="70"/>
    </row>
    <row r="19" spans="1:6" ht="12.75">
      <c r="A19" s="70"/>
      <c r="B19" s="73"/>
      <c r="C19" s="70"/>
      <c r="D19" s="72">
        <f>SUM(D2:D18)</f>
        <v>10499958.959999999</v>
      </c>
      <c r="E19" s="72">
        <f>SUM(E2:E18)</f>
        <v>3216666.0700000003</v>
      </c>
      <c r="F19" s="72">
        <f>SUM(F2:F18)</f>
        <v>7283292.890000001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WitschiD</dc:creator>
  <cp:keywords/>
  <dc:description/>
  <cp:lastModifiedBy>Scott, Teresa A</cp:lastModifiedBy>
  <cp:lastPrinted>2015-04-17T22:23:49Z</cp:lastPrinted>
  <dcterms:created xsi:type="dcterms:W3CDTF">2007-07-10T16:53:43Z</dcterms:created>
  <dcterms:modified xsi:type="dcterms:W3CDTF">2017-01-23T23:11:26Z</dcterms:modified>
  <cp:category/>
  <cp:version/>
  <cp:contentType/>
  <cp:contentStatus/>
</cp:coreProperties>
</file>