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137489\Desktop\BENEFIT CALC\"/>
    </mc:Choice>
  </mc:AlternateContent>
  <bookViews>
    <workbookView xWindow="360" yWindow="135" windowWidth="12120" windowHeight="8130"/>
  </bookViews>
  <sheets>
    <sheet name="2019 TEMPLATE" sheetId="1" r:id="rId1"/>
    <sheet name="Sheet1" sheetId="2" r:id="rId2"/>
  </sheets>
  <definedNames>
    <definedName name="ExternalData_1" localSheetId="1" hidden="1">Sheet1!$A$1:$K$37</definedName>
    <definedName name="_xlnm.Print_Area" localSheetId="0">'2019 TEMPLATE'!$A$1:$U$80</definedName>
  </definedNames>
  <calcPr calcId="162913"/>
</workbook>
</file>

<file path=xl/calcChain.xml><?xml version="1.0" encoding="utf-8"?>
<calcChain xmlns="http://schemas.openxmlformats.org/spreadsheetml/2006/main">
  <c r="D53" i="1" l="1"/>
  <c r="D52" i="1"/>
  <c r="D51" i="1"/>
  <c r="D46" i="1"/>
  <c r="D45" i="1"/>
  <c r="D44" i="1"/>
  <c r="D43" i="1"/>
  <c r="F37" i="1" l="1"/>
  <c r="F36" i="1"/>
  <c r="F35" i="1"/>
  <c r="F34" i="1"/>
  <c r="F33" i="1"/>
  <c r="F32" i="1"/>
  <c r="F31" i="1"/>
  <c r="F30" i="1"/>
  <c r="F29" i="1"/>
  <c r="F28" i="1"/>
  <c r="F27" i="1"/>
  <c r="F26" i="1"/>
  <c r="J27" i="1"/>
  <c r="J28" i="1"/>
  <c r="J29" i="1"/>
  <c r="J30" i="1"/>
  <c r="J62" i="1" s="1"/>
  <c r="J31" i="1"/>
  <c r="J63" i="1" s="1"/>
  <c r="J32" i="1"/>
  <c r="J64" i="1" s="1"/>
  <c r="J33" i="1"/>
  <c r="J65" i="1" s="1"/>
  <c r="J34" i="1"/>
  <c r="J66" i="1" s="1"/>
  <c r="J35" i="1"/>
  <c r="J67" i="1" s="1"/>
  <c r="J36" i="1"/>
  <c r="J68" i="1" s="1"/>
  <c r="J37" i="1"/>
  <c r="A53" i="1"/>
  <c r="L53" i="1" s="1"/>
  <c r="A52" i="1"/>
  <c r="L52" i="1" s="1"/>
  <c r="A51" i="1"/>
  <c r="L51" i="1" s="1"/>
  <c r="A46" i="1"/>
  <c r="L46" i="1" s="1"/>
  <c r="A45" i="1"/>
  <c r="L45" i="1" s="1"/>
  <c r="A44" i="1"/>
  <c r="L44" i="1" s="1"/>
  <c r="A43" i="1"/>
  <c r="L43" i="1" s="1"/>
  <c r="A42" i="1"/>
  <c r="L42" i="1" s="1"/>
  <c r="L27" i="1"/>
  <c r="L28" i="1"/>
  <c r="L29" i="1"/>
  <c r="L30" i="1"/>
  <c r="L31" i="1"/>
  <c r="L32" i="1"/>
  <c r="L33" i="1"/>
  <c r="L34" i="1"/>
  <c r="L35" i="1"/>
  <c r="L36" i="1"/>
  <c r="L37" i="1"/>
  <c r="L26" i="1"/>
  <c r="O46" i="1"/>
  <c r="U46" i="1" s="1"/>
  <c r="D42" i="1"/>
  <c r="O42" i="1" s="1"/>
  <c r="U42" i="1" s="1"/>
  <c r="O37" i="1"/>
  <c r="U37" i="1" s="1"/>
  <c r="O36" i="1"/>
  <c r="U36" i="1" s="1"/>
  <c r="U68" i="1" s="1"/>
  <c r="O35" i="1"/>
  <c r="U35" i="1" s="1"/>
  <c r="U67" i="1" s="1"/>
  <c r="O34" i="1"/>
  <c r="U34" i="1" s="1"/>
  <c r="U66" i="1" s="1"/>
  <c r="O33" i="1"/>
  <c r="U33" i="1" s="1"/>
  <c r="U65" i="1" s="1"/>
  <c r="O32" i="1"/>
  <c r="U32" i="1" s="1"/>
  <c r="U64" i="1" s="1"/>
  <c r="O31" i="1"/>
  <c r="U31" i="1" s="1"/>
  <c r="U63" i="1" s="1"/>
  <c r="O30" i="1"/>
  <c r="U30" i="1" s="1"/>
  <c r="U62" i="1" s="1"/>
  <c r="O29" i="1"/>
  <c r="U29" i="1" s="1"/>
  <c r="O28" i="1"/>
  <c r="U28" i="1" s="1"/>
  <c r="O27" i="1"/>
  <c r="U27" i="1" s="1"/>
  <c r="O26" i="1"/>
  <c r="U26" i="1" s="1"/>
  <c r="O53" i="1"/>
  <c r="O52" i="1"/>
  <c r="O51" i="1"/>
  <c r="U53" i="1"/>
  <c r="J46" i="1"/>
  <c r="J26" i="1"/>
  <c r="L80" i="1"/>
  <c r="U6" i="1"/>
  <c r="N4" i="1"/>
  <c r="J52" i="1"/>
  <c r="M49" i="1"/>
  <c r="M40" i="1" s="1"/>
  <c r="B49" i="1"/>
  <c r="B24" i="1" s="1"/>
  <c r="Q69" i="1"/>
  <c r="Q68" i="1"/>
  <c r="Q67" i="1"/>
  <c r="Q66" i="1"/>
  <c r="Q65" i="1"/>
  <c r="Q64" i="1"/>
  <c r="Q63" i="1"/>
  <c r="Q62" i="1"/>
  <c r="Q61" i="1"/>
  <c r="Q60" i="1"/>
  <c r="Q59" i="1"/>
  <c r="Q58" i="1"/>
  <c r="F68" i="1"/>
  <c r="F69" i="1"/>
  <c r="F67" i="1"/>
  <c r="F66" i="1"/>
  <c r="F65" i="1"/>
  <c r="F64" i="1"/>
  <c r="F63" i="1"/>
  <c r="F62" i="1"/>
  <c r="F61" i="1"/>
  <c r="F60" i="1"/>
  <c r="F59" i="1"/>
  <c r="F58" i="1"/>
  <c r="A4" i="1"/>
  <c r="L4" i="1" s="1"/>
  <c r="D38" i="1"/>
  <c r="J38" i="1" s="1"/>
  <c r="U52" i="1"/>
  <c r="U5" i="1"/>
  <c r="J43" i="1"/>
  <c r="O43" i="1"/>
  <c r="U43" i="1" s="1"/>
  <c r="J44" i="1"/>
  <c r="O44" i="1"/>
  <c r="U44" i="1" s="1"/>
  <c r="D54" i="1"/>
  <c r="U51" i="1"/>
  <c r="J53" i="1"/>
  <c r="J45" i="1"/>
  <c r="J51" i="1"/>
  <c r="B40" i="1" l="1"/>
  <c r="J59" i="1"/>
  <c r="U59" i="1"/>
  <c r="O38" i="1"/>
  <c r="J42" i="1"/>
  <c r="J58" i="1" s="1"/>
  <c r="J54" i="1"/>
  <c r="M24" i="1"/>
  <c r="U58" i="1"/>
  <c r="U60" i="1"/>
  <c r="J60" i="1"/>
  <c r="D47" i="1"/>
  <c r="U69" i="1"/>
  <c r="J69" i="1"/>
  <c r="O54" i="1"/>
  <c r="U38" i="1"/>
  <c r="O45" i="1"/>
  <c r="J61" i="1"/>
  <c r="J47" i="1" l="1"/>
  <c r="J70" i="1"/>
  <c r="J72" i="1" s="1"/>
  <c r="O47" i="1"/>
  <c r="U45" i="1"/>
  <c r="U47" i="1" l="1"/>
  <c r="U61" i="1"/>
  <c r="U70" i="1" s="1"/>
  <c r="U72" i="1" s="1"/>
</calcChain>
</file>

<file path=xl/connections.xml><?xml version="1.0" encoding="utf-8"?>
<connections xmlns="http://schemas.openxmlformats.org/spreadsheetml/2006/main">
  <connection id="1" keepAlive="1" name="Query - BENEFITS" description="Connection to the 'BENEFITS' query in the workbook." type="5" refreshedVersion="6" background="1" saveData="1">
    <dbPr connection="Provider=Microsoft.Mashup.OleDb.1;Data Source=$Workbook$;Location=BENEFITS;Extended Properties=&quot;&quot;" command="SELECT * FROM [BENEFITS]"/>
  </connection>
</connections>
</file>

<file path=xl/sharedStrings.xml><?xml version="1.0" encoding="utf-8"?>
<sst xmlns="http://schemas.openxmlformats.org/spreadsheetml/2006/main" count="346" uniqueCount="117">
  <si>
    <t>Salaries</t>
  </si>
  <si>
    <t>FICA Taxes</t>
  </si>
  <si>
    <t>Medicare</t>
  </si>
  <si>
    <t>Health/Medical Ins.</t>
  </si>
  <si>
    <t>Dental Ins.</t>
  </si>
  <si>
    <t>Vision Ins.</t>
  </si>
  <si>
    <t>Life Ins.</t>
  </si>
  <si>
    <t>Workers Comp</t>
  </si>
  <si>
    <t>ERA</t>
  </si>
  <si>
    <t>ERA - Health Care</t>
  </si>
  <si>
    <t>Subs</t>
  </si>
  <si>
    <t>Total</t>
  </si>
  <si>
    <t>%</t>
  </si>
  <si>
    <t>Account</t>
  </si>
  <si>
    <t>Amount</t>
  </si>
  <si>
    <t>Disability</t>
  </si>
  <si>
    <t>Disability Ins.</t>
  </si>
  <si>
    <t>Unemployment</t>
  </si>
  <si>
    <t>Accounting</t>
  </si>
  <si>
    <t>Unit</t>
  </si>
  <si>
    <t>BENEFIT CALCULATION WORKSHEET</t>
  </si>
  <si>
    <t>JE#</t>
  </si>
  <si>
    <t xml:space="preserve">FTE </t>
  </si>
  <si>
    <t>SALARY PLUS BENEFITS</t>
  </si>
  <si>
    <t>Sub-</t>
  </si>
  <si>
    <t>Accounting Unit</t>
  </si>
  <si>
    <t>Sub-Account</t>
  </si>
  <si>
    <t>(Job Title)</t>
  </si>
  <si>
    <t>ALBUQUERQUE PUBLIC SCHOOLS</t>
  </si>
  <si>
    <t>BUDGET FROM</t>
  </si>
  <si>
    <t>BUDGET TO</t>
  </si>
  <si>
    <t>Benefit</t>
  </si>
  <si>
    <t>Fund</t>
  </si>
  <si>
    <t>Note (1)</t>
  </si>
  <si>
    <t>Note (2)</t>
  </si>
  <si>
    <t>Note (3)</t>
  </si>
  <si>
    <t>(School/Dept Name)</t>
  </si>
  <si>
    <t>Stipends, 
Diff, OT</t>
  </si>
  <si>
    <r>
      <t>Note (3)</t>
    </r>
    <r>
      <rPr>
        <b/>
        <sz val="11"/>
        <color indexed="62"/>
        <rFont val="Calibri"/>
        <family val="2"/>
        <scheme val="minor"/>
      </rPr>
      <t xml:space="preserve"> :  Subaccount = "Job Class" code found on your budget call (Example; Regular Teacher = 1411).</t>
    </r>
  </si>
  <si>
    <t>Workers Comp Fee</t>
  </si>
  <si>
    <r>
      <t>Note (2)</t>
    </r>
    <r>
      <rPr>
        <b/>
        <sz val="11"/>
        <color indexed="62"/>
        <rFont val="Calibri"/>
        <family val="2"/>
        <scheme val="minor"/>
      </rPr>
      <t xml:space="preserve"> :  Salary Account Code can only be 511000, 512000,  513000 or 513005.</t>
    </r>
  </si>
  <si>
    <r>
      <t>Note (1)</t>
    </r>
    <r>
      <rPr>
        <b/>
        <sz val="11"/>
        <color indexed="62"/>
        <rFont val="Calibri"/>
        <family val="2"/>
        <scheme val="minor"/>
      </rPr>
      <t xml:space="preserve"> :  Accounting Unit to include 4-digit location #, 3-digit Program # and 4-digit function #.</t>
    </r>
  </si>
  <si>
    <t>521110</t>
  </si>
  <si>
    <t>521120</t>
  </si>
  <si>
    <t>522100</t>
  </si>
  <si>
    <t>522200</t>
  </si>
  <si>
    <t>523120</t>
  </si>
  <si>
    <t>523130</t>
  </si>
  <si>
    <t>523140</t>
  </si>
  <si>
    <t>523150</t>
  </si>
  <si>
    <t>525000</t>
  </si>
  <si>
    <t>527200</t>
  </si>
  <si>
    <t>527300</t>
  </si>
  <si>
    <t>523110</t>
  </si>
  <si>
    <t>0</t>
  </si>
  <si>
    <t>Rev. 06/15/2016</t>
  </si>
  <si>
    <t>ID</t>
  </si>
  <si>
    <t>TYPE</t>
  </si>
  <si>
    <t>ACCT</t>
  </si>
  <si>
    <t>ACCT_DESCRIPTION</t>
  </si>
  <si>
    <t>BENECODE</t>
  </si>
  <si>
    <t>FY14</t>
  </si>
  <si>
    <t>FY15</t>
  </si>
  <si>
    <t>FY16</t>
  </si>
  <si>
    <t>FY17</t>
  </si>
  <si>
    <t>FY18</t>
  </si>
  <si>
    <t>FY19</t>
  </si>
  <si>
    <t>GENERAL</t>
  </si>
  <si>
    <t>ERA - Educational Retirement Association</t>
  </si>
  <si>
    <t>RHP - Retiree Health Plan</t>
  </si>
  <si>
    <t>RHP</t>
  </si>
  <si>
    <t>FICA Payments</t>
  </si>
  <si>
    <t>FICA</t>
  </si>
  <si>
    <t>Medicare Payments</t>
  </si>
  <si>
    <t>MCARE</t>
  </si>
  <si>
    <t>Health and Medical Claims</t>
  </si>
  <si>
    <t>HNM</t>
  </si>
  <si>
    <t>Life</t>
  </si>
  <si>
    <t>LIFE</t>
  </si>
  <si>
    <t>Dental</t>
  </si>
  <si>
    <t>DENT</t>
  </si>
  <si>
    <t>Vision</t>
  </si>
  <si>
    <t>VIS</t>
  </si>
  <si>
    <t>DIS</t>
  </si>
  <si>
    <t>Unemployment Compensation</t>
  </si>
  <si>
    <t>UC</t>
  </si>
  <si>
    <t>Workers Comp Employer's Fee</t>
  </si>
  <si>
    <t>WCF</t>
  </si>
  <si>
    <t>Workers Comp Self Insured</t>
  </si>
  <si>
    <t>WCSI</t>
  </si>
  <si>
    <t>FOODSVC</t>
  </si>
  <si>
    <t>FSERA</t>
  </si>
  <si>
    <t>FSRHP</t>
  </si>
  <si>
    <t>FSFICA</t>
  </si>
  <si>
    <t>FSMCARE</t>
  </si>
  <si>
    <t>FSHNM</t>
  </si>
  <si>
    <t>FSLIFE</t>
  </si>
  <si>
    <t>FSDENT</t>
  </si>
  <si>
    <t>FSVIS</t>
  </si>
  <si>
    <t>FSDIS</t>
  </si>
  <si>
    <t>FSUC</t>
  </si>
  <si>
    <t>FSWCF</t>
  </si>
  <si>
    <t>FSWCSI</t>
  </si>
  <si>
    <t>TRANSPO</t>
  </si>
  <si>
    <t>TERA</t>
  </si>
  <si>
    <t>TRHP</t>
  </si>
  <si>
    <t>TFICA</t>
  </si>
  <si>
    <t>TMCARE</t>
  </si>
  <si>
    <t>THNM</t>
  </si>
  <si>
    <t>TLIFE</t>
  </si>
  <si>
    <t>TDENT</t>
  </si>
  <si>
    <t>TVIS</t>
  </si>
  <si>
    <t>TDIS</t>
  </si>
  <si>
    <t>TUC</t>
  </si>
  <si>
    <t>TWCF</t>
  </si>
  <si>
    <t>TWCSI</t>
  </si>
  <si>
    <t>2019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</si>
</sst>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00_);[Red]\(#,##0.00000\)"/>
    <numFmt numFmtId="165" formatCode="mm/dd/yy;@"/>
    <numFmt numFmtId="166" formatCode="0.00000"/>
    <numFmt numFmtId="167" formatCode="[$-409]m/d/yy\ h:mm\ AM/PM;@"/>
    <numFmt numFmtId="168" formatCode="_(* #,##0.00000_);_(* \(#,##0.00000\);_(* &quot;-&quot;??_);_(@_)"/>
    <numFmt numFmtId="169" formatCode="#,##0.0_);[Red]\(#,##0.0\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indexed="6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40" fontId="5" fillId="0" borderId="0" xfId="0" applyNumberFormat="1" applyFont="1" applyBorder="1" applyAlignment="1">
      <alignment horizontal="right"/>
    </xf>
    <xf numFmtId="0" fontId="6" fillId="0" borderId="0" xfId="0" applyFont="1"/>
    <xf numFmtId="40" fontId="7" fillId="0" borderId="0" xfId="0" applyNumberFormat="1" applyFont="1"/>
    <xf numFmtId="40" fontId="6" fillId="0" borderId="0" xfId="0" applyNumberFormat="1" applyFont="1"/>
    <xf numFmtId="0" fontId="6" fillId="0" borderId="0" xfId="0" applyFont="1" applyFill="1" applyBorder="1"/>
    <xf numFmtId="0" fontId="6" fillId="0" borderId="0" xfId="0" applyFont="1" applyAlignment="1"/>
    <xf numFmtId="40" fontId="6" fillId="0" borderId="0" xfId="0" applyNumberFormat="1" applyFont="1" applyAlignment="1"/>
    <xf numFmtId="40" fontId="6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2" xfId="0" applyNumberFormat="1" applyFont="1" applyFill="1" applyBorder="1" applyAlignment="1"/>
    <xf numFmtId="0" fontId="6" fillId="0" borderId="2" xfId="0" applyNumberFormat="1" applyFont="1" applyFill="1" applyBorder="1"/>
    <xf numFmtId="40" fontId="6" fillId="0" borderId="0" xfId="0" applyNumberFormat="1" applyFont="1" applyFill="1"/>
    <xf numFmtId="0" fontId="8" fillId="0" borderId="0" xfId="0" quotePrefix="1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Alignment="1">
      <alignment horizontal="center"/>
    </xf>
    <xf numFmtId="40" fontId="5" fillId="0" borderId="0" xfId="0" applyNumberFormat="1" applyFont="1" applyFill="1"/>
    <xf numFmtId="0" fontId="5" fillId="0" borderId="0" xfId="0" applyFont="1" applyFill="1"/>
    <xf numFmtId="0" fontId="5" fillId="0" borderId="0" xfId="0" applyNumberFormat="1" applyFont="1" applyFill="1" applyAlignment="1">
      <alignment horizontal="center"/>
    </xf>
    <xf numFmtId="0" fontId="6" fillId="0" borderId="0" xfId="0" applyNumberFormat="1" applyFont="1" applyFill="1"/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40" fontId="5" fillId="3" borderId="1" xfId="1" applyNumberFormat="1" applyFont="1" applyFill="1" applyBorder="1"/>
    <xf numFmtId="40" fontId="5" fillId="0" borderId="0" xfId="0" applyNumberFormat="1" applyFont="1"/>
    <xf numFmtId="40" fontId="9" fillId="0" borderId="0" xfId="0" applyNumberFormat="1" applyFont="1"/>
    <xf numFmtId="0" fontId="9" fillId="0" borderId="0" xfId="0" applyFont="1"/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164" fontId="9" fillId="0" borderId="0" xfId="0" applyNumberFormat="1" applyFont="1"/>
    <xf numFmtId="0" fontId="6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6" fillId="0" borderId="0" xfId="0" applyFont="1" applyBorder="1"/>
    <xf numFmtId="40" fontId="6" fillId="0" borderId="0" xfId="0" applyNumberFormat="1" applyFont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/>
    <xf numFmtId="40" fontId="6" fillId="0" borderId="0" xfId="1" applyNumberFormat="1" applyFont="1" applyBorder="1"/>
    <xf numFmtId="40" fontId="5" fillId="0" borderId="0" xfId="0" applyNumberFormat="1" applyFont="1" applyBorder="1"/>
    <xf numFmtId="0" fontId="5" fillId="0" borderId="0" xfId="0" applyFont="1"/>
    <xf numFmtId="0" fontId="5" fillId="0" borderId="0" xfId="0" applyNumberFormat="1" applyFont="1"/>
    <xf numFmtId="166" fontId="6" fillId="0" borderId="0" xfId="1" applyNumberFormat="1" applyFont="1" applyAlignment="1">
      <alignment horizontal="right"/>
    </xf>
    <xf numFmtId="2" fontId="6" fillId="0" borderId="0" xfId="0" applyNumberFormat="1" applyFont="1"/>
    <xf numFmtId="40" fontId="6" fillId="0" borderId="0" xfId="1" applyNumberFormat="1" applyFont="1"/>
    <xf numFmtId="166" fontId="5" fillId="0" borderId="0" xfId="1" applyNumberFormat="1" applyFont="1" applyAlignment="1">
      <alignment horizontal="right"/>
    </xf>
    <xf numFmtId="166" fontId="6" fillId="0" borderId="0" xfId="0" applyNumberFormat="1" applyFont="1"/>
    <xf numFmtId="40" fontId="5" fillId="0" borderId="0" xfId="0" applyNumberFormat="1" applyFont="1" applyBorder="1" applyAlignment="1">
      <alignment wrapText="1"/>
    </xf>
    <xf numFmtId="166" fontId="5" fillId="0" borderId="0" xfId="0" applyNumberFormat="1" applyFont="1"/>
    <xf numFmtId="0" fontId="5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0" fontId="5" fillId="0" borderId="0" xfId="0" applyNumberFormat="1" applyFont="1" applyAlignment="1">
      <alignment horizontal="right"/>
    </xf>
    <xf numFmtId="40" fontId="5" fillId="0" borderId="0" xfId="0" applyNumberFormat="1" applyFont="1" applyAlignment="1"/>
    <xf numFmtId="40" fontId="6" fillId="2" borderId="0" xfId="0" applyNumberFormat="1" applyFont="1" applyFill="1"/>
    <xf numFmtId="0" fontId="6" fillId="2" borderId="0" xfId="0" applyFont="1" applyFill="1"/>
    <xf numFmtId="0" fontId="6" fillId="2" borderId="0" xfId="0" applyNumberFormat="1" applyFont="1" applyFill="1" applyAlignment="1">
      <alignment horizontal="center"/>
    </xf>
    <xf numFmtId="164" fontId="5" fillId="0" borderId="0" xfId="0" applyNumberFormat="1" applyFont="1"/>
    <xf numFmtId="164" fontId="5" fillId="0" borderId="0" xfId="0" applyNumberFormat="1" applyFont="1" applyBorder="1"/>
    <xf numFmtId="167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NumberFormat="1" applyFont="1" applyFill="1"/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0" fontId="3" fillId="0" borderId="0" xfId="0" applyNumberFormat="1" applyFont="1" applyFill="1"/>
    <xf numFmtId="0" fontId="3" fillId="0" borderId="0" xfId="0" applyFont="1"/>
    <xf numFmtId="40" fontId="4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0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40" fontId="3" fillId="0" borderId="0" xfId="0" applyNumberFormat="1" applyFont="1" applyFill="1" applyBorder="1"/>
    <xf numFmtId="49" fontId="6" fillId="0" borderId="1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1" applyNumberFormat="1" applyFont="1" applyAlignment="1">
      <alignment horizontal="left"/>
    </xf>
    <xf numFmtId="166" fontId="6" fillId="0" borderId="1" xfId="1" applyNumberFormat="1" applyFont="1" applyBorder="1" applyAlignment="1">
      <alignment horizontal="right"/>
    </xf>
    <xf numFmtId="38" fontId="6" fillId="0" borderId="0" xfId="1" applyNumberFormat="1" applyFont="1"/>
    <xf numFmtId="38" fontId="6" fillId="0" borderId="1" xfId="1" applyNumberFormat="1" applyFont="1" applyBorder="1"/>
    <xf numFmtId="38" fontId="6" fillId="0" borderId="0" xfId="0" applyNumberFormat="1" applyFont="1"/>
    <xf numFmtId="38" fontId="6" fillId="0" borderId="0" xfId="0" applyNumberFormat="1" applyFont="1" applyFill="1"/>
    <xf numFmtId="38" fontId="5" fillId="0" borderId="1" xfId="0" applyNumberFormat="1" applyFont="1" applyBorder="1" applyAlignment="1">
      <alignment horizontal="center"/>
    </xf>
    <xf numFmtId="38" fontId="6" fillId="0" borderId="1" xfId="0" applyNumberFormat="1" applyFont="1" applyBorder="1"/>
    <xf numFmtId="38" fontId="5" fillId="0" borderId="0" xfId="0" applyNumberFormat="1" applyFont="1"/>
    <xf numFmtId="38" fontId="9" fillId="0" borderId="0" xfId="0" applyNumberFormat="1" applyFont="1"/>
    <xf numFmtId="38" fontId="7" fillId="0" borderId="0" xfId="0" applyNumberFormat="1" applyFont="1"/>
    <xf numFmtId="38" fontId="6" fillId="0" borderId="0" xfId="0" applyNumberFormat="1" applyFont="1" applyAlignment="1"/>
    <xf numFmtId="38" fontId="6" fillId="0" borderId="0" xfId="0" applyNumberFormat="1" applyFont="1" applyFill="1" applyBorder="1"/>
    <xf numFmtId="38" fontId="6" fillId="0" borderId="0" xfId="0" applyNumberFormat="1" applyFont="1" applyBorder="1"/>
    <xf numFmtId="38" fontId="5" fillId="0" borderId="0" xfId="0" applyNumberFormat="1" applyFont="1" applyFill="1"/>
    <xf numFmtId="38" fontId="3" fillId="0" borderId="0" xfId="0" applyNumberFormat="1" applyFont="1" applyFill="1"/>
    <xf numFmtId="38" fontId="4" fillId="0" borderId="0" xfId="0" applyNumberFormat="1" applyFont="1" applyBorder="1" applyAlignment="1">
      <alignment horizontal="center"/>
    </xf>
    <xf numFmtId="38" fontId="6" fillId="0" borderId="0" xfId="1" applyNumberFormat="1" applyFont="1" applyBorder="1"/>
    <xf numFmtId="38" fontId="5" fillId="0" borderId="0" xfId="0" applyNumberFormat="1" applyFont="1" applyAlignment="1"/>
    <xf numFmtId="38" fontId="6" fillId="2" borderId="0" xfId="0" applyNumberFormat="1" applyFont="1" applyFill="1"/>
    <xf numFmtId="168" fontId="5" fillId="0" borderId="0" xfId="1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1" xfId="0" applyFont="1" applyBorder="1"/>
    <xf numFmtId="38" fontId="6" fillId="0" borderId="0" xfId="0" applyNumberFormat="1" applyFont="1" applyBorder="1" applyAlignment="1">
      <alignment horizontal="center"/>
    </xf>
    <xf numFmtId="40" fontId="5" fillId="3" borderId="1" xfId="1" applyNumberFormat="1" applyFont="1" applyFill="1" applyBorder="1" applyProtection="1"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169" fontId="5" fillId="0" borderId="3" xfId="1" applyNumberFormat="1" applyFont="1" applyFill="1" applyBorder="1" applyAlignment="1" applyProtection="1">
      <alignment horizontal="center"/>
      <protection locked="0"/>
    </xf>
    <xf numFmtId="165" fontId="6" fillId="3" borderId="0" xfId="0" applyNumberFormat="1" applyFont="1" applyFill="1" applyAlignment="1" applyProtection="1">
      <alignment horizontal="center"/>
      <protection locked="0"/>
    </xf>
    <xf numFmtId="38" fontId="5" fillId="0" borderId="1" xfId="1" applyNumberFormat="1" applyFont="1" applyBorder="1" applyAlignment="1" applyProtection="1">
      <alignment horizontal="center"/>
      <protection locked="0"/>
    </xf>
    <xf numFmtId="0" fontId="0" fillId="0" borderId="0" xfId="0" applyNumberFormat="1"/>
    <xf numFmtId="168" fontId="0" fillId="0" borderId="0" xfId="1" applyNumberFormat="1" applyFont="1"/>
    <xf numFmtId="40" fontId="8" fillId="4" borderId="0" xfId="0" applyNumberFormat="1" applyFont="1" applyFill="1"/>
    <xf numFmtId="0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>
      <alignment horizontal="center"/>
    </xf>
    <xf numFmtId="0" fontId="9" fillId="0" borderId="0" xfId="0" applyNumberFormat="1" applyFont="1" applyAlignment="1"/>
    <xf numFmtId="49" fontId="6" fillId="3" borderId="10" xfId="0" applyNumberFormat="1" applyFont="1" applyFill="1" applyBorder="1" applyAlignment="1" applyProtection="1">
      <alignment horizontal="center"/>
      <protection locked="0"/>
    </xf>
    <xf numFmtId="49" fontId="6" fillId="3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 applyProtection="1">
      <alignment horizontal="center"/>
      <protection locked="0"/>
    </xf>
    <xf numFmtId="0" fontId="6" fillId="3" borderId="9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2">
    <queryTableFields count="11">
      <queryTableField id="1" name="ID" tableColumnId="1"/>
      <queryTableField id="2" name="TYPE" tableColumnId="2"/>
      <queryTableField id="3" name="ACCT" tableColumnId="3"/>
      <queryTableField id="4" name="ACCT_DESCRIPTION" tableColumnId="4"/>
      <queryTableField id="5" name="BENECODE" tableColumnId="5"/>
      <queryTableField id="6" name="FY14" tableColumnId="6"/>
      <queryTableField id="7" name="FY15" tableColumnId="7"/>
      <queryTableField id="8" name="FY16" tableColumnId="8"/>
      <queryTableField id="9" name="FY17" tableColumnId="9"/>
      <queryTableField id="10" name="FY18" tableColumnId="10"/>
      <queryTableField id="11" name="FY19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BENEFITS" displayName="BENEFITS" ref="A1:K37" tableType="queryTable" totalsRowShown="0">
  <autoFilter ref="A1:K37">
    <filterColumn colId="1">
      <filters>
        <filter val="GENERAL"/>
      </filters>
    </filterColumn>
  </autoFilter>
  <tableColumns count="11">
    <tableColumn id="1" uniqueName="1" name="ID" queryTableFieldId="1"/>
    <tableColumn id="2" uniqueName="2" name="TYPE" queryTableFieldId="2" dataDxfId="3"/>
    <tableColumn id="3" uniqueName="3" name="ACCT" queryTableFieldId="3" dataDxfId="2"/>
    <tableColumn id="4" uniqueName="4" name="ACCT_DESCRIPTION" queryTableFieldId="4" dataDxfId="1"/>
    <tableColumn id="5" uniqueName="5" name="BENECODE" queryTableFieldId="5" dataDxfId="0"/>
    <tableColumn id="6" uniqueName="6" name="FY14" queryTableFieldId="6"/>
    <tableColumn id="7" uniqueName="7" name="FY15" queryTableFieldId="7"/>
    <tableColumn id="8" uniqueName="8" name="FY16" queryTableFieldId="8"/>
    <tableColumn id="9" uniqueName="9" name="FY17" queryTableFieldId="9"/>
    <tableColumn id="10" uniqueName="10" name="FY18" queryTableFieldId="10"/>
    <tableColumn id="11" uniqueName="11" name="FY19" queryTableFieldId="1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6"/>
  <sheetViews>
    <sheetView tabSelected="1" view="pageBreakPreview" zoomScaleNormal="70" zoomScaleSheetLayoutView="100" workbookViewId="0">
      <selection activeCell="A2" sqref="A2"/>
    </sheetView>
  </sheetViews>
  <sheetFormatPr defaultColWidth="9.140625" defaultRowHeight="15" x14ac:dyDescent="0.25"/>
  <cols>
    <col min="1" max="1" width="17.7109375" style="4" bestFit="1" customWidth="1"/>
    <col min="2" max="2" width="19.140625" style="2" bestFit="1" customWidth="1"/>
    <col min="3" max="3" width="2.85546875" style="2" bestFit="1" customWidth="1"/>
    <col min="4" max="4" width="9.85546875" style="2" bestFit="1" customWidth="1"/>
    <col min="5" max="5" width="5.85546875" style="35" bestFit="1" customWidth="1"/>
    <col min="6" max="6" width="14" style="35" bestFit="1" customWidth="1"/>
    <col min="7" max="8" width="8.7109375" style="35" bestFit="1" customWidth="1"/>
    <col min="9" max="9" width="7.5703125" style="2" bestFit="1" customWidth="1"/>
    <col min="10" max="10" width="14.5703125" style="4" bestFit="1" customWidth="1"/>
    <col min="11" max="11" width="1.7109375" style="2" bestFit="1" customWidth="1"/>
    <col min="12" max="12" width="17.7109375" style="62" bestFit="1" customWidth="1"/>
    <col min="13" max="13" width="19.140625" style="2" bestFit="1" customWidth="1"/>
    <col min="14" max="14" width="2.85546875" style="2" bestFit="1" customWidth="1"/>
    <col min="15" max="15" width="8.7109375" style="2" bestFit="1" customWidth="1"/>
    <col min="16" max="16" width="5.85546875" style="2" bestFit="1" customWidth="1"/>
    <col min="17" max="17" width="14" style="2" bestFit="1" customWidth="1"/>
    <col min="18" max="19" width="8.7109375" style="2" bestFit="1" customWidth="1"/>
    <col min="20" max="20" width="7.5703125" style="2" bestFit="1" customWidth="1"/>
    <col min="21" max="21" width="15.140625" style="88" bestFit="1" customWidth="1"/>
    <col min="22" max="26" width="9.140625" style="2"/>
    <col min="27" max="27" width="35.140625" style="2" bestFit="1" customWidth="1"/>
    <col min="28" max="28" width="11" style="2" bestFit="1" customWidth="1"/>
    <col min="29" max="29" width="9.7109375" style="2" bestFit="1" customWidth="1"/>
    <col min="30" max="30" width="12.28515625" style="2" bestFit="1" customWidth="1"/>
    <col min="31" max="31" width="11.5703125" style="2" bestFit="1" customWidth="1"/>
    <col min="32" max="16384" width="9.140625" style="2"/>
  </cols>
  <sheetData>
    <row r="1" spans="1:32" x14ac:dyDescent="0.25">
      <c r="C1" s="134" t="s">
        <v>28</v>
      </c>
      <c r="D1" s="134"/>
      <c r="E1" s="134"/>
      <c r="F1" s="134"/>
      <c r="G1" s="134"/>
      <c r="H1" s="134"/>
      <c r="I1" s="36"/>
      <c r="L1" s="4"/>
      <c r="N1" s="134" t="s">
        <v>28</v>
      </c>
      <c r="O1" s="134"/>
      <c r="P1" s="134"/>
      <c r="Q1" s="134"/>
      <c r="R1" s="134"/>
      <c r="S1" s="134"/>
      <c r="T1" s="80"/>
      <c r="Z1" s="4"/>
      <c r="AD1" s="35"/>
      <c r="AE1" s="35"/>
      <c r="AF1" s="35"/>
    </row>
    <row r="2" spans="1:32" x14ac:dyDescent="0.25">
      <c r="E2" s="36"/>
      <c r="L2" s="4"/>
      <c r="P2" s="36"/>
      <c r="Q2" s="35"/>
      <c r="R2" s="35"/>
      <c r="S2" s="35"/>
      <c r="Z2" s="4"/>
      <c r="AD2" s="35"/>
      <c r="AE2" s="35"/>
      <c r="AF2" s="35"/>
    </row>
    <row r="3" spans="1:32" x14ac:dyDescent="0.25">
      <c r="A3" s="112"/>
      <c r="C3" s="133" t="s">
        <v>20</v>
      </c>
      <c r="D3" s="133"/>
      <c r="E3" s="133"/>
      <c r="F3" s="133"/>
      <c r="G3" s="133"/>
      <c r="H3" s="133"/>
      <c r="I3" s="1"/>
      <c r="J3" s="106"/>
      <c r="L3" s="112"/>
      <c r="N3" s="133" t="s">
        <v>20</v>
      </c>
      <c r="O3" s="133"/>
      <c r="P3" s="133"/>
      <c r="Q3" s="133"/>
      <c r="R3" s="133"/>
      <c r="S3" s="133"/>
      <c r="T3" s="1"/>
      <c r="U3" s="108"/>
      <c r="Z3" s="4"/>
      <c r="AD3" s="35"/>
      <c r="AE3" s="35"/>
      <c r="AF3" s="35"/>
    </row>
    <row r="4" spans="1:32" x14ac:dyDescent="0.25">
      <c r="A4" s="64">
        <f ca="1">NOW()</f>
        <v>43237.331332407404</v>
      </c>
      <c r="C4" s="133" t="s">
        <v>116</v>
      </c>
      <c r="D4" s="133"/>
      <c r="E4" s="133"/>
      <c r="F4" s="133"/>
      <c r="G4" s="133"/>
      <c r="H4" s="133"/>
      <c r="J4" s="107"/>
      <c r="L4" s="64">
        <f ca="1">A4</f>
        <v>43237.331332407404</v>
      </c>
      <c r="N4" s="133" t="str">
        <f>C4</f>
        <v>2019 FISCAL YEAR</v>
      </c>
      <c r="O4" s="133"/>
      <c r="P4" s="133"/>
      <c r="Q4" s="133"/>
      <c r="R4" s="133"/>
      <c r="S4" s="133"/>
      <c r="U4" s="107"/>
      <c r="Z4" s="4"/>
      <c r="AD4" s="35"/>
      <c r="AE4" s="35"/>
      <c r="AF4" s="35"/>
    </row>
    <row r="5" spans="1:32" x14ac:dyDescent="0.25">
      <c r="A5" s="64"/>
      <c r="C5" s="105"/>
      <c r="D5" s="105"/>
      <c r="E5" s="105"/>
      <c r="F5" s="105"/>
      <c r="G5" s="105"/>
      <c r="H5" s="105"/>
      <c r="I5" s="1" t="s">
        <v>21</v>
      </c>
      <c r="J5" s="110" t="s">
        <v>54</v>
      </c>
      <c r="L5" s="64"/>
      <c r="N5" s="105"/>
      <c r="O5" s="105"/>
      <c r="P5" s="105"/>
      <c r="Q5" s="105"/>
      <c r="R5" s="105"/>
      <c r="S5" s="105"/>
      <c r="T5" s="1" t="s">
        <v>21</v>
      </c>
      <c r="U5" s="113" t="str">
        <f>J5</f>
        <v>0</v>
      </c>
      <c r="Z5" s="4"/>
      <c r="AD5" s="35"/>
      <c r="AE5" s="35"/>
      <c r="AF5" s="35"/>
    </row>
    <row r="6" spans="1:32" ht="15" customHeight="1" x14ac:dyDescent="0.25">
      <c r="D6" s="137" t="s">
        <v>29</v>
      </c>
      <c r="E6" s="137"/>
      <c r="F6" s="137"/>
      <c r="G6" s="137"/>
      <c r="I6" s="1" t="s">
        <v>22</v>
      </c>
      <c r="J6" s="111">
        <v>0</v>
      </c>
      <c r="L6" s="4"/>
      <c r="P6" s="137" t="s">
        <v>30</v>
      </c>
      <c r="Q6" s="137"/>
      <c r="R6" s="38"/>
      <c r="S6" s="35"/>
      <c r="T6" s="1" t="s">
        <v>22</v>
      </c>
      <c r="U6" s="111">
        <f>-J6</f>
        <v>0</v>
      </c>
      <c r="Z6" s="4"/>
      <c r="AD6" s="35"/>
      <c r="AE6" s="35"/>
      <c r="AF6" s="35"/>
    </row>
    <row r="7" spans="1:32" x14ac:dyDescent="0.25">
      <c r="E7" s="2"/>
      <c r="H7" s="2"/>
      <c r="J7" s="2"/>
      <c r="L7" s="4"/>
      <c r="Q7" s="35"/>
      <c r="R7" s="35"/>
    </row>
    <row r="8" spans="1:32" x14ac:dyDescent="0.25">
      <c r="H8" s="2"/>
      <c r="J8" s="2"/>
      <c r="L8" s="4"/>
      <c r="P8" s="35"/>
      <c r="Q8" s="35"/>
      <c r="R8" s="35"/>
    </row>
    <row r="9" spans="1:32" x14ac:dyDescent="0.25">
      <c r="C9" s="118"/>
      <c r="D9" s="118"/>
      <c r="E9" s="118"/>
      <c r="F9" s="118"/>
      <c r="G9" s="118"/>
      <c r="H9" s="118"/>
      <c r="J9" s="3"/>
      <c r="L9" s="4"/>
      <c r="N9" s="118"/>
      <c r="O9" s="118"/>
      <c r="P9" s="118"/>
      <c r="Q9" s="118"/>
      <c r="R9" s="118"/>
      <c r="S9" s="118"/>
      <c r="U9" s="94"/>
    </row>
    <row r="10" spans="1:32" ht="15" customHeight="1" x14ac:dyDescent="0.25">
      <c r="C10" s="119" t="s">
        <v>36</v>
      </c>
      <c r="D10" s="119"/>
      <c r="E10" s="119"/>
      <c r="F10" s="119"/>
      <c r="G10" s="119"/>
      <c r="H10" s="119"/>
      <c r="J10" s="2"/>
      <c r="L10" s="4"/>
      <c r="N10" s="119" t="s">
        <v>36</v>
      </c>
      <c r="O10" s="119"/>
      <c r="P10" s="119"/>
      <c r="Q10" s="119"/>
      <c r="R10" s="119"/>
      <c r="S10" s="119"/>
      <c r="Z10" s="5"/>
      <c r="AA10" s="5"/>
      <c r="AB10" s="5"/>
      <c r="AC10" s="5"/>
      <c r="AD10" s="5"/>
      <c r="AE10" s="5"/>
      <c r="AF10" s="5"/>
    </row>
    <row r="11" spans="1:32" x14ac:dyDescent="0.25">
      <c r="E11" s="2"/>
      <c r="F11" s="2"/>
      <c r="G11" s="2"/>
      <c r="H11" s="2"/>
      <c r="I11" s="6"/>
      <c r="J11" s="7"/>
      <c r="L11" s="4"/>
      <c r="T11" s="6"/>
      <c r="U11" s="95"/>
      <c r="Z11" s="5"/>
      <c r="AA11" s="5"/>
      <c r="AB11" s="5"/>
      <c r="AC11" s="5"/>
      <c r="AD11" s="5"/>
      <c r="AE11" s="5"/>
      <c r="AF11" s="5"/>
    </row>
    <row r="12" spans="1:32" x14ac:dyDescent="0.25">
      <c r="C12" s="117"/>
      <c r="D12" s="117"/>
      <c r="E12" s="117"/>
      <c r="F12" s="117"/>
      <c r="G12" s="117"/>
      <c r="H12" s="117"/>
      <c r="J12" s="2"/>
      <c r="L12" s="4"/>
      <c r="N12" s="117"/>
      <c r="O12" s="117"/>
      <c r="P12" s="117"/>
      <c r="Q12" s="117"/>
      <c r="R12" s="117"/>
      <c r="S12" s="117"/>
      <c r="Z12" s="5"/>
      <c r="AA12" s="5"/>
      <c r="AB12" s="5"/>
      <c r="AC12" s="5"/>
      <c r="AD12" s="5"/>
      <c r="AE12" s="5"/>
      <c r="AF12" s="5"/>
    </row>
    <row r="13" spans="1:32" s="5" customFormat="1" ht="15" customHeight="1" x14ac:dyDescent="0.25">
      <c r="A13" s="8"/>
      <c r="C13" s="119" t="s">
        <v>27</v>
      </c>
      <c r="D13" s="119"/>
      <c r="E13" s="119"/>
      <c r="F13" s="119"/>
      <c r="G13" s="119"/>
      <c r="H13" s="119"/>
      <c r="K13" s="2"/>
      <c r="L13" s="8"/>
      <c r="N13" s="119" t="s">
        <v>27</v>
      </c>
      <c r="O13" s="119"/>
      <c r="P13" s="119"/>
      <c r="Q13" s="119"/>
      <c r="R13" s="119"/>
      <c r="S13" s="119"/>
      <c r="U13" s="96"/>
      <c r="V13" s="2"/>
      <c r="Z13" s="9"/>
      <c r="AA13" s="9"/>
      <c r="AB13" s="9"/>
      <c r="AC13" s="9"/>
      <c r="AD13" s="9"/>
      <c r="AE13" s="9"/>
      <c r="AF13" s="9"/>
    </row>
    <row r="14" spans="1:32" s="5" customFormat="1" x14ac:dyDescent="0.25">
      <c r="A14" s="8"/>
      <c r="D14" s="10"/>
      <c r="E14" s="11"/>
      <c r="F14" s="12"/>
      <c r="G14" s="13"/>
      <c r="K14" s="2"/>
      <c r="L14" s="8"/>
      <c r="O14" s="10"/>
      <c r="P14" s="11"/>
      <c r="Q14" s="12"/>
      <c r="R14" s="13"/>
      <c r="U14" s="96"/>
      <c r="V14" s="2"/>
      <c r="Z14" s="39"/>
      <c r="AA14" s="39"/>
      <c r="AB14" s="39"/>
      <c r="AC14" s="39"/>
      <c r="AD14" s="39"/>
      <c r="AE14" s="39"/>
      <c r="AF14" s="39"/>
    </row>
    <row r="15" spans="1:32" s="5" customFormat="1" x14ac:dyDescent="0.25">
      <c r="A15" s="8"/>
      <c r="D15" s="10"/>
      <c r="E15" s="11"/>
      <c r="F15" s="12"/>
      <c r="G15" s="13"/>
      <c r="K15" s="2"/>
      <c r="L15" s="8"/>
      <c r="O15" s="10"/>
      <c r="P15" s="11"/>
      <c r="Q15" s="12"/>
      <c r="R15" s="13"/>
      <c r="U15" s="96"/>
      <c r="V15" s="2"/>
    </row>
    <row r="16" spans="1:32" s="9" customFormat="1" x14ac:dyDescent="0.25">
      <c r="B16" s="121"/>
      <c r="C16" s="122"/>
      <c r="D16" s="14"/>
      <c r="E16" s="127"/>
      <c r="F16" s="127"/>
      <c r="G16" s="15"/>
      <c r="H16" s="127"/>
      <c r="I16" s="128"/>
      <c r="K16" s="2"/>
      <c r="M16" s="121"/>
      <c r="N16" s="122"/>
      <c r="O16" s="14"/>
      <c r="P16" s="135"/>
      <c r="Q16" s="135"/>
      <c r="R16" s="15"/>
      <c r="S16" s="135"/>
      <c r="T16" s="136"/>
      <c r="U16" s="96"/>
      <c r="V16" s="2"/>
    </row>
    <row r="17" spans="1:22" s="39" customFormat="1" x14ac:dyDescent="0.25">
      <c r="A17" s="40"/>
      <c r="B17" s="130" t="s">
        <v>25</v>
      </c>
      <c r="C17" s="131"/>
      <c r="D17" s="41"/>
      <c r="E17" s="129" t="s">
        <v>13</v>
      </c>
      <c r="F17" s="129"/>
      <c r="H17" s="123" t="s">
        <v>26</v>
      </c>
      <c r="I17" s="124"/>
      <c r="J17" s="40"/>
      <c r="K17" s="2"/>
      <c r="L17" s="40"/>
      <c r="M17" s="130" t="s">
        <v>25</v>
      </c>
      <c r="N17" s="131"/>
      <c r="O17" s="41"/>
      <c r="P17" s="129" t="s">
        <v>13</v>
      </c>
      <c r="Q17" s="129"/>
      <c r="S17" s="123" t="s">
        <v>26</v>
      </c>
      <c r="T17" s="124"/>
      <c r="U17" s="97"/>
      <c r="V17" s="2"/>
    </row>
    <row r="18" spans="1:22" s="18" customFormat="1" x14ac:dyDescent="0.25">
      <c r="A18" s="16"/>
      <c r="B18" s="132" t="s">
        <v>33</v>
      </c>
      <c r="C18" s="125"/>
      <c r="D18" s="42"/>
      <c r="E18" s="125" t="s">
        <v>34</v>
      </c>
      <c r="F18" s="125"/>
      <c r="G18" s="42"/>
      <c r="H18" s="125" t="s">
        <v>35</v>
      </c>
      <c r="I18" s="126"/>
      <c r="J18" s="16"/>
      <c r="K18" s="2"/>
      <c r="L18" s="16"/>
      <c r="M18" s="132" t="s">
        <v>33</v>
      </c>
      <c r="N18" s="125"/>
      <c r="O18" s="42"/>
      <c r="P18" s="125" t="s">
        <v>34</v>
      </c>
      <c r="Q18" s="125"/>
      <c r="R18" s="42"/>
      <c r="S18" s="125" t="s">
        <v>35</v>
      </c>
      <c r="T18" s="126"/>
      <c r="U18" s="89"/>
      <c r="V18" s="2"/>
    </row>
    <row r="19" spans="1:22" s="18" customFormat="1" x14ac:dyDescent="0.25">
      <c r="A19" s="16"/>
      <c r="B19" s="17"/>
      <c r="E19" s="17"/>
      <c r="F19" s="19"/>
      <c r="G19" s="17"/>
      <c r="H19" s="11"/>
      <c r="J19" s="16"/>
      <c r="K19" s="2"/>
      <c r="L19" s="16"/>
      <c r="M19" s="17"/>
      <c r="P19" s="17"/>
      <c r="Q19" s="19"/>
      <c r="R19" s="17"/>
      <c r="S19" s="11"/>
      <c r="U19" s="89"/>
      <c r="V19" s="2"/>
    </row>
    <row r="20" spans="1:22" s="18" customFormat="1" x14ac:dyDescent="0.25">
      <c r="A20" s="16"/>
      <c r="B20" s="17"/>
      <c r="E20" s="17"/>
      <c r="F20" s="19"/>
      <c r="G20" s="17"/>
      <c r="H20" s="11"/>
      <c r="J20" s="16"/>
      <c r="K20" s="2"/>
      <c r="L20" s="16"/>
      <c r="M20" s="17"/>
      <c r="P20" s="17"/>
      <c r="Q20" s="19"/>
      <c r="R20" s="17"/>
      <c r="S20" s="11"/>
      <c r="U20" s="89"/>
      <c r="V20" s="2"/>
    </row>
    <row r="21" spans="1:22" s="21" customFormat="1" x14ac:dyDescent="0.25">
      <c r="A21" s="20"/>
      <c r="E21" s="22"/>
      <c r="F21" s="22"/>
      <c r="G21" s="11"/>
      <c r="H21" s="11"/>
      <c r="J21" s="20"/>
      <c r="K21" s="2"/>
      <c r="L21" s="20"/>
      <c r="P21" s="22"/>
      <c r="Q21" s="22"/>
      <c r="R21" s="11"/>
      <c r="S21" s="11"/>
      <c r="U21" s="98"/>
      <c r="V21" s="2"/>
    </row>
    <row r="22" spans="1:22" s="18" customFormat="1" x14ac:dyDescent="0.25">
      <c r="A22" s="20"/>
      <c r="C22" s="66"/>
      <c r="D22" s="66"/>
      <c r="E22" s="67"/>
      <c r="F22" s="68" t="s">
        <v>18</v>
      </c>
      <c r="G22" s="68" t="s">
        <v>31</v>
      </c>
      <c r="H22" s="68" t="s">
        <v>24</v>
      </c>
      <c r="I22" s="69"/>
      <c r="J22" s="70"/>
      <c r="K22" s="71"/>
      <c r="L22" s="72"/>
      <c r="M22" s="66"/>
      <c r="N22" s="66"/>
      <c r="O22" s="66"/>
      <c r="P22" s="67"/>
      <c r="Q22" s="68" t="s">
        <v>18</v>
      </c>
      <c r="R22" s="68" t="s">
        <v>31</v>
      </c>
      <c r="S22" s="68" t="s">
        <v>24</v>
      </c>
      <c r="T22" s="69"/>
      <c r="U22" s="99"/>
      <c r="V22" s="2"/>
    </row>
    <row r="23" spans="1:22" s="18" customFormat="1" x14ac:dyDescent="0.25">
      <c r="A23" s="16"/>
      <c r="C23" s="74" t="s">
        <v>12</v>
      </c>
      <c r="D23" s="69"/>
      <c r="E23" s="68" t="s">
        <v>32</v>
      </c>
      <c r="F23" s="75" t="s">
        <v>19</v>
      </c>
      <c r="G23" s="75" t="s">
        <v>13</v>
      </c>
      <c r="H23" s="75" t="s">
        <v>13</v>
      </c>
      <c r="I23" s="73"/>
      <c r="J23" s="76" t="s">
        <v>14</v>
      </c>
      <c r="K23" s="77"/>
      <c r="L23" s="78"/>
      <c r="M23" s="73"/>
      <c r="N23" s="74" t="s">
        <v>12</v>
      </c>
      <c r="O23" s="69"/>
      <c r="P23" s="68" t="s">
        <v>32</v>
      </c>
      <c r="Q23" s="75" t="s">
        <v>19</v>
      </c>
      <c r="R23" s="75" t="s">
        <v>13</v>
      </c>
      <c r="S23" s="75" t="s">
        <v>13</v>
      </c>
      <c r="T23" s="73"/>
      <c r="U23" s="100" t="s">
        <v>14</v>
      </c>
      <c r="V23" s="2"/>
    </row>
    <row r="24" spans="1:22" x14ac:dyDescent="0.25">
      <c r="A24" s="28">
        <v>0</v>
      </c>
      <c r="B24" s="45" t="str">
        <f>IF(B49="",IF(E16=511000,"&lt;== Enter Value Here",""),"")</f>
        <v/>
      </c>
      <c r="J24" s="43"/>
      <c r="L24" s="109">
        <v>0</v>
      </c>
      <c r="M24" s="45" t="str">
        <f>IF(M49="",IF(P16=511000,"&lt;== Enter Value Here",""),"")</f>
        <v/>
      </c>
      <c r="P24" s="35"/>
      <c r="Q24" s="35"/>
      <c r="R24" s="35"/>
      <c r="S24" s="35"/>
      <c r="U24" s="101"/>
    </row>
    <row r="25" spans="1:22" s="45" customFormat="1" x14ac:dyDescent="0.25">
      <c r="A25" s="44" t="s">
        <v>0</v>
      </c>
      <c r="E25" s="46"/>
      <c r="F25" s="37"/>
      <c r="G25" s="46"/>
      <c r="H25" s="46"/>
      <c r="J25" s="29"/>
      <c r="K25" s="2"/>
      <c r="L25" s="44" t="s">
        <v>0</v>
      </c>
      <c r="P25" s="46"/>
      <c r="Q25" s="37"/>
      <c r="R25" s="46"/>
      <c r="S25" s="46"/>
      <c r="U25" s="92"/>
      <c r="V25" s="2"/>
    </row>
    <row r="26" spans="1:22" hidden="1" x14ac:dyDescent="0.25">
      <c r="A26" s="83" t="s">
        <v>42</v>
      </c>
      <c r="B26" s="21" t="s">
        <v>8</v>
      </c>
      <c r="C26" s="21"/>
      <c r="D26" s="115">
        <v>0.13750000000000001</v>
      </c>
      <c r="F26" s="35" t="str">
        <f>LEFT(A26,6)</f>
        <v>521110</v>
      </c>
      <c r="G26" s="19"/>
      <c r="H26" s="19"/>
      <c r="I26" s="48"/>
      <c r="J26" s="86">
        <f>+$A$24*$D26</f>
        <v>0</v>
      </c>
      <c r="L26" s="83" t="str">
        <f>A26</f>
        <v>521110</v>
      </c>
      <c r="M26" s="21" t="s">
        <v>8</v>
      </c>
      <c r="N26" s="21"/>
      <c r="O26" s="47">
        <f>D26</f>
        <v>0.13750000000000001</v>
      </c>
      <c r="P26" s="35"/>
      <c r="Q26" s="35"/>
      <c r="R26" s="19"/>
      <c r="S26" s="19"/>
      <c r="T26" s="48"/>
      <c r="U26" s="86">
        <f>+$L$24*$O26</f>
        <v>0</v>
      </c>
    </row>
    <row r="27" spans="1:22" hidden="1" x14ac:dyDescent="0.25">
      <c r="A27" s="83" t="s">
        <v>43</v>
      </c>
      <c r="B27" s="21" t="s">
        <v>9</v>
      </c>
      <c r="C27" s="21"/>
      <c r="D27" s="115">
        <v>0.02</v>
      </c>
      <c r="F27" s="35" t="str">
        <f t="shared" ref="F27:F37" si="0">LEFT(A27,6)</f>
        <v>521120</v>
      </c>
      <c r="G27" s="19"/>
      <c r="H27" s="19"/>
      <c r="I27" s="48"/>
      <c r="J27" s="86">
        <f t="shared" ref="J27:J38" si="1">+$A$24*$D27</f>
        <v>0</v>
      </c>
      <c r="L27" s="83" t="str">
        <f t="shared" ref="L27:L37" si="2">A27</f>
        <v>521120</v>
      </c>
      <c r="M27" s="21" t="s">
        <v>9</v>
      </c>
      <c r="N27" s="21"/>
      <c r="O27" s="47">
        <f t="shared" ref="O27:O37" si="3">D27</f>
        <v>0.02</v>
      </c>
      <c r="P27" s="35"/>
      <c r="Q27" s="35"/>
      <c r="R27" s="19"/>
      <c r="S27" s="19"/>
      <c r="T27" s="48"/>
      <c r="U27" s="86">
        <f t="shared" ref="U27:U36" si="4">+$L$24*$O27</f>
        <v>0</v>
      </c>
    </row>
    <row r="28" spans="1:22" hidden="1" x14ac:dyDescent="0.25">
      <c r="A28" s="83" t="s">
        <v>44</v>
      </c>
      <c r="B28" s="21" t="s">
        <v>1</v>
      </c>
      <c r="C28" s="21"/>
      <c r="D28" s="115">
        <v>5.8599999999999999E-2</v>
      </c>
      <c r="F28" s="35" t="str">
        <f t="shared" si="0"/>
        <v>522100</v>
      </c>
      <c r="G28" s="19"/>
      <c r="H28" s="19"/>
      <c r="I28" s="48"/>
      <c r="J28" s="86">
        <f t="shared" si="1"/>
        <v>0</v>
      </c>
      <c r="L28" s="83" t="str">
        <f t="shared" si="2"/>
        <v>522100</v>
      </c>
      <c r="M28" s="21" t="s">
        <v>1</v>
      </c>
      <c r="N28" s="21"/>
      <c r="O28" s="47">
        <f t="shared" si="3"/>
        <v>5.8599999999999999E-2</v>
      </c>
      <c r="P28" s="35"/>
      <c r="Q28" s="35"/>
      <c r="R28" s="19"/>
      <c r="S28" s="19"/>
      <c r="T28" s="48"/>
      <c r="U28" s="86">
        <f t="shared" si="4"/>
        <v>0</v>
      </c>
    </row>
    <row r="29" spans="1:22" hidden="1" x14ac:dyDescent="0.25">
      <c r="A29" s="83" t="s">
        <v>45</v>
      </c>
      <c r="B29" s="21" t="s">
        <v>2</v>
      </c>
      <c r="C29" s="21"/>
      <c r="D29" s="115">
        <v>1.38E-2</v>
      </c>
      <c r="F29" s="35" t="str">
        <f t="shared" si="0"/>
        <v>522200</v>
      </c>
      <c r="G29" s="19"/>
      <c r="H29" s="19"/>
      <c r="I29" s="48"/>
      <c r="J29" s="86">
        <f t="shared" si="1"/>
        <v>0</v>
      </c>
      <c r="L29" s="83" t="str">
        <f t="shared" si="2"/>
        <v>522200</v>
      </c>
      <c r="M29" s="21" t="s">
        <v>2</v>
      </c>
      <c r="N29" s="21"/>
      <c r="O29" s="47">
        <f t="shared" si="3"/>
        <v>1.38E-2</v>
      </c>
      <c r="P29" s="35"/>
      <c r="Q29" s="35"/>
      <c r="R29" s="19"/>
      <c r="S29" s="19"/>
      <c r="T29" s="48"/>
      <c r="U29" s="86">
        <f t="shared" si="4"/>
        <v>0</v>
      </c>
    </row>
    <row r="30" spans="1:22" hidden="1" x14ac:dyDescent="0.25">
      <c r="A30" s="83" t="s">
        <v>53</v>
      </c>
      <c r="B30" s="21" t="s">
        <v>3</v>
      </c>
      <c r="C30" s="21"/>
      <c r="D30" s="115">
        <v>0.1084</v>
      </c>
      <c r="F30" s="35" t="str">
        <f t="shared" si="0"/>
        <v>523110</v>
      </c>
      <c r="G30" s="19"/>
      <c r="H30" s="19"/>
      <c r="I30" s="48"/>
      <c r="J30" s="86">
        <f t="shared" si="1"/>
        <v>0</v>
      </c>
      <c r="L30" s="83" t="str">
        <f t="shared" si="2"/>
        <v>523110</v>
      </c>
      <c r="M30" s="21" t="s">
        <v>3</v>
      </c>
      <c r="N30" s="21"/>
      <c r="O30" s="47">
        <f t="shared" si="3"/>
        <v>0.1084</v>
      </c>
      <c r="P30" s="35"/>
      <c r="Q30" s="35"/>
      <c r="R30" s="19"/>
      <c r="S30" s="19"/>
      <c r="T30" s="48"/>
      <c r="U30" s="86">
        <f t="shared" si="4"/>
        <v>0</v>
      </c>
    </row>
    <row r="31" spans="1:22" hidden="1" x14ac:dyDescent="0.25">
      <c r="A31" s="83" t="s">
        <v>46</v>
      </c>
      <c r="B31" s="21" t="s">
        <v>6</v>
      </c>
      <c r="C31" s="21"/>
      <c r="D31" s="115">
        <v>2.5000000000000001E-3</v>
      </c>
      <c r="F31" s="35" t="str">
        <f t="shared" si="0"/>
        <v>523120</v>
      </c>
      <c r="G31" s="19"/>
      <c r="H31" s="19"/>
      <c r="I31" s="48"/>
      <c r="J31" s="86">
        <f t="shared" si="1"/>
        <v>0</v>
      </c>
      <c r="L31" s="83" t="str">
        <f t="shared" si="2"/>
        <v>523120</v>
      </c>
      <c r="M31" s="21" t="s">
        <v>6</v>
      </c>
      <c r="N31" s="21"/>
      <c r="O31" s="47">
        <f t="shared" si="3"/>
        <v>2.5000000000000001E-3</v>
      </c>
      <c r="P31" s="35"/>
      <c r="Q31" s="35"/>
      <c r="R31" s="19"/>
      <c r="S31" s="19"/>
      <c r="T31" s="48"/>
      <c r="U31" s="86">
        <f t="shared" si="4"/>
        <v>0</v>
      </c>
    </row>
    <row r="32" spans="1:22" hidden="1" x14ac:dyDescent="0.25">
      <c r="A32" s="83" t="s">
        <v>47</v>
      </c>
      <c r="B32" s="21" t="s">
        <v>4</v>
      </c>
      <c r="C32" s="21"/>
      <c r="D32" s="115">
        <v>8.8000000000000005E-3</v>
      </c>
      <c r="F32" s="35" t="str">
        <f t="shared" si="0"/>
        <v>523130</v>
      </c>
      <c r="G32" s="19"/>
      <c r="H32" s="19"/>
      <c r="I32" s="48"/>
      <c r="J32" s="86">
        <f t="shared" si="1"/>
        <v>0</v>
      </c>
      <c r="L32" s="83" t="str">
        <f t="shared" si="2"/>
        <v>523130</v>
      </c>
      <c r="M32" s="21" t="s">
        <v>4</v>
      </c>
      <c r="N32" s="21"/>
      <c r="O32" s="47">
        <f t="shared" si="3"/>
        <v>8.8000000000000005E-3</v>
      </c>
      <c r="P32" s="35"/>
      <c r="Q32" s="35"/>
      <c r="R32" s="19"/>
      <c r="S32" s="19"/>
      <c r="T32" s="48"/>
      <c r="U32" s="86">
        <f t="shared" si="4"/>
        <v>0</v>
      </c>
    </row>
    <row r="33" spans="1:21" hidden="1" x14ac:dyDescent="0.25">
      <c r="A33" s="83" t="s">
        <v>48</v>
      </c>
      <c r="B33" s="21" t="s">
        <v>5</v>
      </c>
      <c r="C33" s="21"/>
      <c r="D33" s="115">
        <v>1.1999999999999999E-3</v>
      </c>
      <c r="F33" s="35" t="str">
        <f t="shared" si="0"/>
        <v>523140</v>
      </c>
      <c r="G33" s="19"/>
      <c r="H33" s="19"/>
      <c r="I33" s="48"/>
      <c r="J33" s="86">
        <f t="shared" si="1"/>
        <v>0</v>
      </c>
      <c r="L33" s="83" t="str">
        <f t="shared" si="2"/>
        <v>523140</v>
      </c>
      <c r="M33" s="21" t="s">
        <v>5</v>
      </c>
      <c r="N33" s="21"/>
      <c r="O33" s="47">
        <f t="shared" si="3"/>
        <v>1.1999999999999999E-3</v>
      </c>
      <c r="P33" s="35"/>
      <c r="Q33" s="35"/>
      <c r="R33" s="19"/>
      <c r="S33" s="19"/>
      <c r="T33" s="48"/>
      <c r="U33" s="86">
        <f t="shared" si="4"/>
        <v>0</v>
      </c>
    </row>
    <row r="34" spans="1:21" hidden="1" x14ac:dyDescent="0.25">
      <c r="A34" s="83" t="s">
        <v>49</v>
      </c>
      <c r="B34" s="21" t="s">
        <v>15</v>
      </c>
      <c r="C34" s="21"/>
      <c r="D34" s="115">
        <v>5.9999999999999995E-4</v>
      </c>
      <c r="F34" s="35" t="str">
        <f t="shared" si="0"/>
        <v>523150</v>
      </c>
      <c r="G34" s="19"/>
      <c r="H34" s="19"/>
      <c r="I34" s="48"/>
      <c r="J34" s="86">
        <f t="shared" si="1"/>
        <v>0</v>
      </c>
      <c r="L34" s="83" t="str">
        <f t="shared" si="2"/>
        <v>523150</v>
      </c>
      <c r="M34" s="21" t="s">
        <v>15</v>
      </c>
      <c r="N34" s="21"/>
      <c r="O34" s="47">
        <f t="shared" si="3"/>
        <v>5.9999999999999995E-4</v>
      </c>
      <c r="P34" s="35"/>
      <c r="Q34" s="35"/>
      <c r="R34" s="19"/>
      <c r="S34" s="19"/>
      <c r="T34" s="48"/>
      <c r="U34" s="86">
        <f t="shared" si="4"/>
        <v>0</v>
      </c>
    </row>
    <row r="35" spans="1:21" hidden="1" x14ac:dyDescent="0.25">
      <c r="A35" s="83" t="s">
        <v>50</v>
      </c>
      <c r="B35" s="21" t="s">
        <v>17</v>
      </c>
      <c r="C35" s="21"/>
      <c r="D35" s="115">
        <v>6.9999999999999999E-4</v>
      </c>
      <c r="F35" s="35" t="str">
        <f t="shared" si="0"/>
        <v>525000</v>
      </c>
      <c r="G35" s="12"/>
      <c r="H35" s="19"/>
      <c r="I35" s="48"/>
      <c r="J35" s="86">
        <f t="shared" si="1"/>
        <v>0</v>
      </c>
      <c r="L35" s="83" t="str">
        <f t="shared" si="2"/>
        <v>525000</v>
      </c>
      <c r="M35" s="21" t="s">
        <v>17</v>
      </c>
      <c r="N35" s="21"/>
      <c r="O35" s="47">
        <f t="shared" si="3"/>
        <v>6.9999999999999999E-4</v>
      </c>
      <c r="P35" s="35"/>
      <c r="Q35" s="35"/>
      <c r="R35" s="19"/>
      <c r="S35" s="19"/>
      <c r="T35" s="48"/>
      <c r="U35" s="86">
        <f t="shared" si="4"/>
        <v>0</v>
      </c>
    </row>
    <row r="36" spans="1:21" hidden="1" x14ac:dyDescent="0.25">
      <c r="A36" s="83" t="s">
        <v>51</v>
      </c>
      <c r="B36" s="21" t="s">
        <v>39</v>
      </c>
      <c r="C36" s="21"/>
      <c r="D36" s="115">
        <v>2.9999999999999997E-4</v>
      </c>
      <c r="F36" s="35" t="str">
        <f t="shared" si="0"/>
        <v>527200</v>
      </c>
      <c r="G36" s="12"/>
      <c r="H36" s="19"/>
      <c r="I36" s="48"/>
      <c r="J36" s="86">
        <f t="shared" si="1"/>
        <v>0</v>
      </c>
      <c r="L36" s="83" t="str">
        <f t="shared" si="2"/>
        <v>527200</v>
      </c>
      <c r="M36" s="21" t="s">
        <v>39</v>
      </c>
      <c r="N36" s="21"/>
      <c r="O36" s="47">
        <f t="shared" si="3"/>
        <v>2.9999999999999997E-4</v>
      </c>
      <c r="P36" s="35"/>
      <c r="Q36" s="35"/>
      <c r="R36" s="19"/>
      <c r="S36" s="19"/>
      <c r="T36" s="48"/>
      <c r="U36" s="86">
        <f t="shared" si="4"/>
        <v>0</v>
      </c>
    </row>
    <row r="37" spans="1:21" hidden="1" x14ac:dyDescent="0.25">
      <c r="A37" s="83" t="s">
        <v>52</v>
      </c>
      <c r="B37" s="21" t="s">
        <v>7</v>
      </c>
      <c r="C37" s="21"/>
      <c r="D37" s="115">
        <v>1.0500000000000001E-2</v>
      </c>
      <c r="F37" s="35" t="str">
        <f t="shared" si="0"/>
        <v>527300</v>
      </c>
      <c r="G37" s="19"/>
      <c r="H37" s="19"/>
      <c r="I37" s="48"/>
      <c r="J37" s="87">
        <f t="shared" si="1"/>
        <v>0</v>
      </c>
      <c r="L37" s="83" t="str">
        <f t="shared" si="2"/>
        <v>527300</v>
      </c>
      <c r="M37" s="21" t="s">
        <v>7</v>
      </c>
      <c r="N37" s="21"/>
      <c r="O37" s="85">
        <f t="shared" si="3"/>
        <v>1.0500000000000001E-2</v>
      </c>
      <c r="P37" s="35"/>
      <c r="Q37" s="35"/>
      <c r="R37" s="19"/>
      <c r="S37" s="19"/>
      <c r="T37" s="48"/>
      <c r="U37" s="87">
        <f>+$L$24*$O37</f>
        <v>0</v>
      </c>
    </row>
    <row r="38" spans="1:21" x14ac:dyDescent="0.25">
      <c r="D38" s="104">
        <f>SUM(D26:D37)</f>
        <v>0.3629</v>
      </c>
      <c r="I38" s="48"/>
      <c r="J38" s="86">
        <f t="shared" si="1"/>
        <v>0</v>
      </c>
      <c r="L38" s="4"/>
      <c r="O38" s="50">
        <f>SUM(O26:O37)</f>
        <v>0.3629</v>
      </c>
      <c r="P38" s="35"/>
      <c r="Q38" s="35"/>
      <c r="R38" s="35"/>
      <c r="S38" s="35"/>
      <c r="T38" s="48"/>
      <c r="U38" s="86">
        <f>SUM(U26:U37)</f>
        <v>0</v>
      </c>
    </row>
    <row r="39" spans="1:21" x14ac:dyDescent="0.25">
      <c r="D39" s="50"/>
      <c r="I39" s="48"/>
      <c r="J39" s="49"/>
      <c r="L39" s="4"/>
      <c r="O39" s="50"/>
      <c r="P39" s="35"/>
      <c r="Q39" s="35"/>
      <c r="R39" s="35"/>
      <c r="S39" s="35"/>
      <c r="T39" s="48"/>
      <c r="U39" s="86"/>
    </row>
    <row r="40" spans="1:21" x14ac:dyDescent="0.25">
      <c r="A40" s="109"/>
      <c r="B40" s="45" t="str">
        <f>IF(B49="",IF(E16=512000,"&lt;== Enter Value Here",IF(E16=513000,"&lt;== Enter Value Here",IF(E16=513005,"&lt;== Enter Value Here",""))),"")</f>
        <v/>
      </c>
      <c r="D40" s="51"/>
      <c r="I40" s="48"/>
      <c r="J40" s="49"/>
      <c r="L40" s="109"/>
      <c r="M40" s="45" t="str">
        <f>IF(M49="",IF(P16=512000,"&lt;== Enter Value Here",IF(P16=513000,"&lt;== Enter Value Here",IF(P16=513005,"&lt;== Enter Value Here",""))),"")</f>
        <v/>
      </c>
      <c r="O40" s="51"/>
      <c r="P40" s="35"/>
      <c r="Q40" s="35"/>
      <c r="R40" s="35"/>
      <c r="S40" s="35"/>
      <c r="T40" s="48"/>
      <c r="U40" s="86"/>
    </row>
    <row r="41" spans="1:21" ht="30" x14ac:dyDescent="0.25">
      <c r="A41" s="52" t="s">
        <v>37</v>
      </c>
      <c r="D41" s="51"/>
      <c r="J41" s="49"/>
      <c r="L41" s="52" t="s">
        <v>37</v>
      </c>
      <c r="O41" s="51"/>
      <c r="P41" s="35"/>
      <c r="Q41" s="35"/>
      <c r="R41" s="35"/>
      <c r="S41" s="35"/>
      <c r="U41" s="86"/>
    </row>
    <row r="42" spans="1:21" hidden="1" x14ac:dyDescent="0.25">
      <c r="A42" s="84" t="str">
        <f>A26</f>
        <v>521110</v>
      </c>
      <c r="B42" s="21" t="s">
        <v>8</v>
      </c>
      <c r="C42" s="21"/>
      <c r="D42" s="47">
        <f>D26</f>
        <v>0.13750000000000001</v>
      </c>
      <c r="I42" s="48"/>
      <c r="J42" s="86">
        <f t="shared" ref="J42:J43" si="5">+$A$40*$D42</f>
        <v>0</v>
      </c>
      <c r="L42" s="83" t="str">
        <f t="shared" ref="L42:L46" si="6">A42</f>
        <v>521110</v>
      </c>
      <c r="M42" s="21" t="s">
        <v>8</v>
      </c>
      <c r="N42" s="21"/>
      <c r="O42" s="47">
        <f>D42</f>
        <v>0.13750000000000001</v>
      </c>
      <c r="P42" s="35"/>
      <c r="Q42" s="35"/>
      <c r="R42" s="35"/>
      <c r="S42" s="35"/>
      <c r="T42" s="48"/>
      <c r="U42" s="86">
        <f>+$L$40*$O42</f>
        <v>0</v>
      </c>
    </row>
    <row r="43" spans="1:21" hidden="1" x14ac:dyDescent="0.25">
      <c r="A43" s="84" t="str">
        <f>A27</f>
        <v>521120</v>
      </c>
      <c r="B43" s="21" t="s">
        <v>9</v>
      </c>
      <c r="C43" s="21"/>
      <c r="D43" s="47">
        <f>D27</f>
        <v>0.02</v>
      </c>
      <c r="I43" s="48"/>
      <c r="J43" s="86">
        <f t="shared" si="5"/>
        <v>0</v>
      </c>
      <c r="L43" s="83" t="str">
        <f t="shared" si="6"/>
        <v>521120</v>
      </c>
      <c r="M43" s="21" t="s">
        <v>9</v>
      </c>
      <c r="N43" s="21"/>
      <c r="O43" s="47">
        <f t="shared" ref="O43:O46" si="7">D43</f>
        <v>0.02</v>
      </c>
      <c r="P43" s="35"/>
      <c r="Q43" s="35"/>
      <c r="R43" s="35"/>
      <c r="S43" s="35"/>
      <c r="T43" s="48"/>
      <c r="U43" s="86">
        <f t="shared" ref="U43:U46" si="8">+$L$40*$O43</f>
        <v>0</v>
      </c>
    </row>
    <row r="44" spans="1:21" hidden="1" x14ac:dyDescent="0.25">
      <c r="A44" s="84" t="str">
        <f>A28</f>
        <v>522100</v>
      </c>
      <c r="B44" s="21" t="s">
        <v>1</v>
      </c>
      <c r="C44" s="21"/>
      <c r="D44" s="47">
        <f>D28</f>
        <v>5.8599999999999999E-2</v>
      </c>
      <c r="G44" s="19"/>
      <c r="H44" s="19"/>
      <c r="I44" s="48"/>
      <c r="J44" s="86">
        <f>+$A$40*$D44</f>
        <v>0</v>
      </c>
      <c r="L44" s="83" t="str">
        <f t="shared" si="6"/>
        <v>522100</v>
      </c>
      <c r="M44" s="21" t="s">
        <v>1</v>
      </c>
      <c r="N44" s="21"/>
      <c r="O44" s="47">
        <f t="shared" si="7"/>
        <v>5.8599999999999999E-2</v>
      </c>
      <c r="P44" s="35"/>
      <c r="Q44" s="35"/>
      <c r="R44" s="19"/>
      <c r="S44" s="19"/>
      <c r="T44" s="48"/>
      <c r="U44" s="86">
        <f t="shared" si="8"/>
        <v>0</v>
      </c>
    </row>
    <row r="45" spans="1:21" hidden="1" x14ac:dyDescent="0.25">
      <c r="A45" s="84" t="str">
        <f>A29</f>
        <v>522200</v>
      </c>
      <c r="B45" s="21" t="s">
        <v>2</v>
      </c>
      <c r="C45" s="21"/>
      <c r="D45" s="47">
        <f>D29</f>
        <v>1.38E-2</v>
      </c>
      <c r="I45" s="48"/>
      <c r="J45" s="86">
        <f t="shared" ref="J45" si="9">+$A$40*$D45</f>
        <v>0</v>
      </c>
      <c r="L45" s="83" t="str">
        <f t="shared" si="6"/>
        <v>522200</v>
      </c>
      <c r="M45" s="21" t="s">
        <v>2</v>
      </c>
      <c r="N45" s="21"/>
      <c r="O45" s="47">
        <f t="shared" si="7"/>
        <v>1.38E-2</v>
      </c>
      <c r="P45" s="35"/>
      <c r="Q45" s="35"/>
      <c r="R45" s="35"/>
      <c r="S45" s="35"/>
      <c r="T45" s="48"/>
      <c r="U45" s="86">
        <f t="shared" si="8"/>
        <v>0</v>
      </c>
    </row>
    <row r="46" spans="1:21" hidden="1" x14ac:dyDescent="0.25">
      <c r="A46" s="84" t="str">
        <f>A37</f>
        <v>527300</v>
      </c>
      <c r="B46" s="21" t="s">
        <v>7</v>
      </c>
      <c r="C46" s="21"/>
      <c r="D46" s="85">
        <f>D37</f>
        <v>1.0500000000000001E-2</v>
      </c>
      <c r="I46" s="48"/>
      <c r="J46" s="87">
        <f>+$A$40*$D46</f>
        <v>0</v>
      </c>
      <c r="L46" s="83" t="str">
        <f t="shared" si="6"/>
        <v>527300</v>
      </c>
      <c r="M46" s="21" t="s">
        <v>7</v>
      </c>
      <c r="N46" s="21"/>
      <c r="O46" s="85">
        <f t="shared" si="7"/>
        <v>1.0500000000000001E-2</v>
      </c>
      <c r="P46" s="35"/>
      <c r="Q46" s="35"/>
      <c r="R46" s="35"/>
      <c r="S46" s="35"/>
      <c r="T46" s="48"/>
      <c r="U46" s="87">
        <f t="shared" si="8"/>
        <v>0</v>
      </c>
    </row>
    <row r="47" spans="1:21" x14ac:dyDescent="0.25">
      <c r="D47" s="53">
        <f>SUM(D42:D46)</f>
        <v>0.24040000000000003</v>
      </c>
      <c r="I47" s="48"/>
      <c r="J47" s="86">
        <f>SUM(J42:J46)</f>
        <v>0</v>
      </c>
      <c r="L47" s="83"/>
      <c r="O47" s="53">
        <f>SUM(O42:O46)</f>
        <v>0.24040000000000003</v>
      </c>
      <c r="P47" s="35"/>
      <c r="Q47" s="35"/>
      <c r="R47" s="35"/>
      <c r="S47" s="35"/>
      <c r="T47" s="48"/>
      <c r="U47" s="86">
        <f>SUM(U42:U46)</f>
        <v>0</v>
      </c>
    </row>
    <row r="48" spans="1:21" x14ac:dyDescent="0.25">
      <c r="D48" s="53"/>
      <c r="I48" s="48"/>
      <c r="J48" s="86"/>
      <c r="L48" s="4"/>
      <c r="O48" s="53"/>
      <c r="P48" s="35"/>
      <c r="Q48" s="35"/>
      <c r="R48" s="35"/>
      <c r="S48" s="35"/>
      <c r="T48" s="48"/>
      <c r="U48" s="86"/>
    </row>
    <row r="49" spans="1:21" x14ac:dyDescent="0.25">
      <c r="A49" s="109"/>
      <c r="B49" s="45" t="str">
        <f>IF(H16=1610,"&lt;== Enter Value Here",IF(H16=1611,"&lt;==Enter Value Here",IF(H16=1612,"&lt;==Enter Value Here",IF(H16=1611,"&lt;==Enter Value Here",""))))</f>
        <v/>
      </c>
      <c r="D49" s="51"/>
      <c r="I49" s="48"/>
      <c r="J49" s="86"/>
      <c r="L49" s="109"/>
      <c r="M49" s="45" t="str">
        <f>IF(S16=1610,"&lt;== Enter Value Here",IF(S16=1611,"&lt;==Enter Value Here",IF(S16=1612,"&lt;==Enter Value Here",IF(S16=1611,"&lt;==Enter Value Here",""))))</f>
        <v/>
      </c>
      <c r="O49" s="51"/>
      <c r="P49" s="35"/>
      <c r="Q49" s="35"/>
      <c r="R49" s="35"/>
      <c r="S49" s="35"/>
      <c r="T49" s="48"/>
      <c r="U49" s="86"/>
    </row>
    <row r="50" spans="1:21" x14ac:dyDescent="0.25">
      <c r="A50" s="44" t="s">
        <v>10</v>
      </c>
      <c r="D50" s="51"/>
      <c r="J50" s="86"/>
      <c r="L50" s="44" t="s">
        <v>10</v>
      </c>
      <c r="O50" s="51"/>
      <c r="P50" s="35"/>
      <c r="Q50" s="35"/>
      <c r="R50" s="35"/>
      <c r="S50" s="35"/>
      <c r="U50" s="86"/>
    </row>
    <row r="51" spans="1:21" hidden="1" x14ac:dyDescent="0.25">
      <c r="A51" s="83" t="str">
        <f>A28</f>
        <v>522100</v>
      </c>
      <c r="B51" s="21" t="s">
        <v>1</v>
      </c>
      <c r="C51" s="21"/>
      <c r="D51" s="47">
        <f>D28</f>
        <v>5.8599999999999999E-2</v>
      </c>
      <c r="I51" s="48"/>
      <c r="J51" s="86">
        <f>+$A$49*$D51</f>
        <v>0</v>
      </c>
      <c r="L51" s="83" t="str">
        <f t="shared" ref="L51:L53" si="10">A51</f>
        <v>522100</v>
      </c>
      <c r="M51" s="21" t="s">
        <v>1</v>
      </c>
      <c r="N51" s="21"/>
      <c r="O51" s="47">
        <f>D51</f>
        <v>5.8599999999999999E-2</v>
      </c>
      <c r="P51" s="35"/>
      <c r="Q51" s="35"/>
      <c r="R51" s="35"/>
      <c r="S51" s="35"/>
      <c r="T51" s="48"/>
      <c r="U51" s="86">
        <f>+$L$49*$D51</f>
        <v>0</v>
      </c>
    </row>
    <row r="52" spans="1:21" hidden="1" x14ac:dyDescent="0.25">
      <c r="A52" s="83" t="str">
        <f>A29</f>
        <v>522200</v>
      </c>
      <c r="B52" s="21" t="s">
        <v>2</v>
      </c>
      <c r="C52" s="21"/>
      <c r="D52" s="47">
        <f>D29</f>
        <v>1.38E-2</v>
      </c>
      <c r="I52" s="48"/>
      <c r="J52" s="86">
        <f>+$A$49*$D52</f>
        <v>0</v>
      </c>
      <c r="L52" s="83" t="str">
        <f t="shared" si="10"/>
        <v>522200</v>
      </c>
      <c r="M52" s="21" t="s">
        <v>2</v>
      </c>
      <c r="N52" s="21"/>
      <c r="O52" s="47">
        <f t="shared" ref="O52:O53" si="11">D52</f>
        <v>1.38E-2</v>
      </c>
      <c r="P52" s="35"/>
      <c r="Q52" s="35"/>
      <c r="R52" s="35"/>
      <c r="S52" s="35"/>
      <c r="T52" s="48"/>
      <c r="U52" s="86">
        <f t="shared" ref="U52:U53" si="12">+$L$49*$D52</f>
        <v>0</v>
      </c>
    </row>
    <row r="53" spans="1:21" hidden="1" x14ac:dyDescent="0.25">
      <c r="A53" s="83" t="str">
        <f>A37</f>
        <v>527300</v>
      </c>
      <c r="B53" s="21" t="s">
        <v>7</v>
      </c>
      <c r="C53" s="21"/>
      <c r="D53" s="85">
        <f>D37</f>
        <v>1.0500000000000001E-2</v>
      </c>
      <c r="I53" s="48"/>
      <c r="J53" s="87">
        <f>+$A$49*$D53</f>
        <v>0</v>
      </c>
      <c r="L53" s="83" t="str">
        <f t="shared" si="10"/>
        <v>527300</v>
      </c>
      <c r="M53" s="21" t="s">
        <v>7</v>
      </c>
      <c r="N53" s="21"/>
      <c r="O53" s="85">
        <f t="shared" si="11"/>
        <v>1.0500000000000001E-2</v>
      </c>
      <c r="P53" s="35"/>
      <c r="Q53" s="35"/>
      <c r="R53" s="35"/>
      <c r="S53" s="35"/>
      <c r="T53" s="48"/>
      <c r="U53" s="86">
        <f t="shared" si="12"/>
        <v>0</v>
      </c>
    </row>
    <row r="54" spans="1:21" x14ac:dyDescent="0.25">
      <c r="D54" s="53">
        <f>SUM(D51:D53)</f>
        <v>8.2899999999999988E-2</v>
      </c>
      <c r="I54" s="48"/>
      <c r="J54" s="88">
        <f>SUM(J51:J53)</f>
        <v>0</v>
      </c>
      <c r="L54" s="4"/>
      <c r="O54" s="53">
        <f>SUM(O51:O53)</f>
        <v>8.2899999999999988E-2</v>
      </c>
      <c r="P54" s="35"/>
      <c r="Q54" s="35"/>
      <c r="R54" s="35"/>
      <c r="S54" s="35"/>
      <c r="T54" s="48"/>
    </row>
    <row r="55" spans="1:21" x14ac:dyDescent="0.25">
      <c r="D55" s="53"/>
      <c r="I55" s="48"/>
      <c r="J55" s="88"/>
      <c r="L55" s="4"/>
      <c r="O55" s="53"/>
      <c r="P55" s="35"/>
      <c r="Q55" s="35"/>
      <c r="R55" s="35"/>
      <c r="S55" s="35"/>
      <c r="T55" s="48"/>
    </row>
    <row r="56" spans="1:21" x14ac:dyDescent="0.25">
      <c r="C56" s="18"/>
      <c r="D56" s="18"/>
      <c r="E56" s="23"/>
      <c r="F56" s="24" t="s">
        <v>18</v>
      </c>
      <c r="G56" s="24" t="s">
        <v>31</v>
      </c>
      <c r="H56" s="24" t="s">
        <v>24</v>
      </c>
      <c r="I56" s="25"/>
      <c r="J56" s="89"/>
      <c r="L56" s="4"/>
      <c r="N56" s="18"/>
      <c r="O56" s="18"/>
      <c r="P56" s="23"/>
      <c r="Q56" s="24" t="s">
        <v>18</v>
      </c>
      <c r="R56" s="24" t="s">
        <v>31</v>
      </c>
      <c r="S56" s="24" t="s">
        <v>24</v>
      </c>
      <c r="T56" s="25"/>
      <c r="U56" s="89"/>
    </row>
    <row r="57" spans="1:21" x14ac:dyDescent="0.25">
      <c r="C57" s="25"/>
      <c r="D57" s="25"/>
      <c r="E57" s="26" t="s">
        <v>32</v>
      </c>
      <c r="F57" s="27" t="s">
        <v>19</v>
      </c>
      <c r="G57" s="27" t="s">
        <v>13</v>
      </c>
      <c r="H57" s="27" t="s">
        <v>13</v>
      </c>
      <c r="I57" s="5"/>
      <c r="J57" s="90" t="s">
        <v>14</v>
      </c>
      <c r="L57" s="4"/>
      <c r="N57" s="25"/>
      <c r="O57" s="25"/>
      <c r="P57" s="26" t="s">
        <v>32</v>
      </c>
      <c r="Q57" s="27" t="s">
        <v>19</v>
      </c>
      <c r="R57" s="27" t="s">
        <v>13</v>
      </c>
      <c r="S57" s="27" t="s">
        <v>13</v>
      </c>
      <c r="T57" s="5"/>
      <c r="U57" s="90" t="s">
        <v>14</v>
      </c>
    </row>
    <row r="58" spans="1:21" x14ac:dyDescent="0.25">
      <c r="B58" s="21" t="s">
        <v>8</v>
      </c>
      <c r="C58" s="21"/>
      <c r="E58" s="35">
        <v>1100</v>
      </c>
      <c r="F58" s="65">
        <f>$B$16</f>
        <v>0</v>
      </c>
      <c r="G58" s="19">
        <v>521110</v>
      </c>
      <c r="H58" s="19">
        <v>0</v>
      </c>
      <c r="J58" s="88">
        <f>ROUND(J26+J42,0)</f>
        <v>0</v>
      </c>
      <c r="L58" s="4"/>
      <c r="M58" s="21" t="s">
        <v>8</v>
      </c>
      <c r="N58" s="21"/>
      <c r="P58" s="35">
        <v>1100</v>
      </c>
      <c r="Q58" s="65">
        <f>$M$16</f>
        <v>0</v>
      </c>
      <c r="R58" s="19">
        <v>521110</v>
      </c>
      <c r="S58" s="19">
        <v>0</v>
      </c>
      <c r="U58" s="88">
        <f>ROUND(U26+U42,0)</f>
        <v>0</v>
      </c>
    </row>
    <row r="59" spans="1:21" x14ac:dyDescent="0.25">
      <c r="B59" s="21" t="s">
        <v>9</v>
      </c>
      <c r="C59" s="21"/>
      <c r="D59" s="21"/>
      <c r="E59" s="35">
        <v>1100</v>
      </c>
      <c r="F59" s="65">
        <f t="shared" ref="F59:F67" si="13">$B$16</f>
        <v>0</v>
      </c>
      <c r="G59" s="19">
        <v>521120</v>
      </c>
      <c r="H59" s="19">
        <v>0</v>
      </c>
      <c r="J59" s="88">
        <f>ROUND(J27+J43,0)</f>
        <v>0</v>
      </c>
      <c r="L59" s="4"/>
      <c r="M59" s="21" t="s">
        <v>9</v>
      </c>
      <c r="N59" s="21"/>
      <c r="O59" s="21"/>
      <c r="P59" s="35">
        <v>1100</v>
      </c>
      <c r="Q59" s="65">
        <f t="shared" ref="Q59:Q69" si="14">$M$16</f>
        <v>0</v>
      </c>
      <c r="R59" s="19">
        <v>521120</v>
      </c>
      <c r="S59" s="19">
        <v>0</v>
      </c>
      <c r="U59" s="88">
        <f>ROUND(U27+U43,0)</f>
        <v>0</v>
      </c>
    </row>
    <row r="60" spans="1:21" x14ac:dyDescent="0.25">
      <c r="B60" s="21" t="s">
        <v>1</v>
      </c>
      <c r="C60" s="21"/>
      <c r="D60" s="21"/>
      <c r="E60" s="35">
        <v>1100</v>
      </c>
      <c r="F60" s="65">
        <f t="shared" si="13"/>
        <v>0</v>
      </c>
      <c r="G60" s="19">
        <v>522100</v>
      </c>
      <c r="H60" s="19">
        <v>0</v>
      </c>
      <c r="J60" s="88">
        <f>ROUND(J28+J44+J51,0)</f>
        <v>0</v>
      </c>
      <c r="L60" s="4"/>
      <c r="M60" s="21" t="s">
        <v>1</v>
      </c>
      <c r="N60" s="21"/>
      <c r="O60" s="21"/>
      <c r="P60" s="35">
        <v>1100</v>
      </c>
      <c r="Q60" s="65">
        <f t="shared" si="14"/>
        <v>0</v>
      </c>
      <c r="R60" s="19">
        <v>522100</v>
      </c>
      <c r="S60" s="19">
        <v>0</v>
      </c>
      <c r="U60" s="88">
        <f>ROUND(U28+U44+U51,0)</f>
        <v>0</v>
      </c>
    </row>
    <row r="61" spans="1:21" x14ac:dyDescent="0.25">
      <c r="B61" s="21" t="s">
        <v>2</v>
      </c>
      <c r="C61" s="21"/>
      <c r="D61" s="21"/>
      <c r="E61" s="35">
        <v>1100</v>
      </c>
      <c r="F61" s="65">
        <f t="shared" si="13"/>
        <v>0</v>
      </c>
      <c r="G61" s="19">
        <v>522200</v>
      </c>
      <c r="H61" s="19">
        <v>0</v>
      </c>
      <c r="J61" s="88">
        <f>ROUND(J29+J45+J52,0)</f>
        <v>0</v>
      </c>
      <c r="L61" s="4"/>
      <c r="M61" s="21" t="s">
        <v>2</v>
      </c>
      <c r="N61" s="21"/>
      <c r="O61" s="21"/>
      <c r="P61" s="35">
        <v>1100</v>
      </c>
      <c r="Q61" s="65">
        <f t="shared" si="14"/>
        <v>0</v>
      </c>
      <c r="R61" s="19">
        <v>522200</v>
      </c>
      <c r="S61" s="19">
        <v>0</v>
      </c>
      <c r="U61" s="88">
        <f>ROUND(U29+U45+U52,0)</f>
        <v>0</v>
      </c>
    </row>
    <row r="62" spans="1:21" x14ac:dyDescent="0.25">
      <c r="B62" s="21" t="s">
        <v>3</v>
      </c>
      <c r="C62" s="21"/>
      <c r="D62" s="21"/>
      <c r="E62" s="35">
        <v>1100</v>
      </c>
      <c r="F62" s="65">
        <f t="shared" si="13"/>
        <v>0</v>
      </c>
      <c r="G62" s="19">
        <v>523110</v>
      </c>
      <c r="H62" s="19">
        <v>0</v>
      </c>
      <c r="J62" s="88">
        <f t="shared" ref="J62:J68" si="15">ROUND(J30,0)</f>
        <v>0</v>
      </c>
      <c r="L62" s="4"/>
      <c r="M62" s="21" t="s">
        <v>3</v>
      </c>
      <c r="N62" s="21"/>
      <c r="O62" s="21"/>
      <c r="P62" s="35">
        <v>1100</v>
      </c>
      <c r="Q62" s="65">
        <f t="shared" si="14"/>
        <v>0</v>
      </c>
      <c r="R62" s="19">
        <v>523110</v>
      </c>
      <c r="S62" s="19">
        <v>0</v>
      </c>
      <c r="U62" s="88">
        <f t="shared" ref="U62:U68" si="16">ROUND(U30,0)</f>
        <v>0</v>
      </c>
    </row>
    <row r="63" spans="1:21" x14ac:dyDescent="0.25">
      <c r="B63" s="21" t="s">
        <v>6</v>
      </c>
      <c r="C63" s="21"/>
      <c r="D63" s="21"/>
      <c r="E63" s="35">
        <v>1100</v>
      </c>
      <c r="F63" s="65">
        <f t="shared" si="13"/>
        <v>0</v>
      </c>
      <c r="G63" s="19">
        <v>523120</v>
      </c>
      <c r="H63" s="19">
        <v>0</v>
      </c>
      <c r="J63" s="88">
        <f t="shared" si="15"/>
        <v>0</v>
      </c>
      <c r="L63" s="4"/>
      <c r="M63" s="21" t="s">
        <v>6</v>
      </c>
      <c r="N63" s="21"/>
      <c r="O63" s="21"/>
      <c r="P63" s="35">
        <v>1100</v>
      </c>
      <c r="Q63" s="65">
        <f t="shared" si="14"/>
        <v>0</v>
      </c>
      <c r="R63" s="19">
        <v>523120</v>
      </c>
      <c r="S63" s="19">
        <v>0</v>
      </c>
      <c r="U63" s="88">
        <f t="shared" si="16"/>
        <v>0</v>
      </c>
    </row>
    <row r="64" spans="1:21" x14ac:dyDescent="0.25">
      <c r="B64" s="21" t="s">
        <v>4</v>
      </c>
      <c r="C64" s="21"/>
      <c r="D64" s="21"/>
      <c r="E64" s="35">
        <v>1100</v>
      </c>
      <c r="F64" s="65">
        <f t="shared" si="13"/>
        <v>0</v>
      </c>
      <c r="G64" s="19">
        <v>523130</v>
      </c>
      <c r="H64" s="19">
        <v>0</v>
      </c>
      <c r="J64" s="88">
        <f t="shared" si="15"/>
        <v>0</v>
      </c>
      <c r="L64" s="4"/>
      <c r="M64" s="21" t="s">
        <v>4</v>
      </c>
      <c r="N64" s="21"/>
      <c r="O64" s="21"/>
      <c r="P64" s="35">
        <v>1100</v>
      </c>
      <c r="Q64" s="65">
        <f t="shared" si="14"/>
        <v>0</v>
      </c>
      <c r="R64" s="19">
        <v>523130</v>
      </c>
      <c r="S64" s="19">
        <v>0</v>
      </c>
      <c r="U64" s="88">
        <f t="shared" si="16"/>
        <v>0</v>
      </c>
    </row>
    <row r="65" spans="1:22" x14ac:dyDescent="0.25">
      <c r="B65" s="21" t="s">
        <v>5</v>
      </c>
      <c r="C65" s="21"/>
      <c r="D65" s="21"/>
      <c r="E65" s="35">
        <v>1100</v>
      </c>
      <c r="F65" s="65">
        <f t="shared" si="13"/>
        <v>0</v>
      </c>
      <c r="G65" s="19">
        <v>523140</v>
      </c>
      <c r="H65" s="19">
        <v>0</v>
      </c>
      <c r="J65" s="88">
        <f t="shared" si="15"/>
        <v>0</v>
      </c>
      <c r="L65" s="4"/>
      <c r="M65" s="21" t="s">
        <v>5</v>
      </c>
      <c r="N65" s="21"/>
      <c r="O65" s="21"/>
      <c r="P65" s="35">
        <v>1100</v>
      </c>
      <c r="Q65" s="65">
        <f t="shared" si="14"/>
        <v>0</v>
      </c>
      <c r="R65" s="19">
        <v>523140</v>
      </c>
      <c r="S65" s="19">
        <v>0</v>
      </c>
      <c r="U65" s="88">
        <f t="shared" si="16"/>
        <v>0</v>
      </c>
    </row>
    <row r="66" spans="1:22" x14ac:dyDescent="0.25">
      <c r="B66" s="21" t="s">
        <v>16</v>
      </c>
      <c r="C66" s="21"/>
      <c r="D66" s="21"/>
      <c r="E66" s="35">
        <v>1100</v>
      </c>
      <c r="F66" s="65">
        <f t="shared" si="13"/>
        <v>0</v>
      </c>
      <c r="G66" s="19">
        <v>523150</v>
      </c>
      <c r="H66" s="19">
        <v>0</v>
      </c>
      <c r="J66" s="88">
        <f t="shared" si="15"/>
        <v>0</v>
      </c>
      <c r="L66" s="4"/>
      <c r="M66" s="21" t="s">
        <v>16</v>
      </c>
      <c r="N66" s="21"/>
      <c r="O66" s="21"/>
      <c r="P66" s="35">
        <v>1100</v>
      </c>
      <c r="Q66" s="65">
        <f t="shared" si="14"/>
        <v>0</v>
      </c>
      <c r="R66" s="19">
        <v>523150</v>
      </c>
      <c r="S66" s="19">
        <v>0</v>
      </c>
      <c r="U66" s="88">
        <f t="shared" si="16"/>
        <v>0</v>
      </c>
    </row>
    <row r="67" spans="1:22" s="39" customFormat="1" x14ac:dyDescent="0.25">
      <c r="A67" s="40"/>
      <c r="B67" s="54" t="s">
        <v>17</v>
      </c>
      <c r="C67" s="54"/>
      <c r="D67" s="54"/>
      <c r="E67" s="55">
        <v>1100</v>
      </c>
      <c r="F67" s="65">
        <f t="shared" si="13"/>
        <v>0</v>
      </c>
      <c r="G67" s="12">
        <v>525000</v>
      </c>
      <c r="H67" s="19">
        <v>0</v>
      </c>
      <c r="J67" s="88">
        <f t="shared" si="15"/>
        <v>0</v>
      </c>
      <c r="K67" s="2"/>
      <c r="L67" s="40"/>
      <c r="M67" s="54" t="s">
        <v>17</v>
      </c>
      <c r="N67" s="54"/>
      <c r="O67" s="54"/>
      <c r="P67" s="55">
        <v>1100</v>
      </c>
      <c r="Q67" s="65">
        <f t="shared" si="14"/>
        <v>0</v>
      </c>
      <c r="R67" s="12">
        <v>525000</v>
      </c>
      <c r="S67" s="19">
        <v>0</v>
      </c>
      <c r="U67" s="88">
        <f t="shared" si="16"/>
        <v>0</v>
      </c>
      <c r="V67" s="2"/>
    </row>
    <row r="68" spans="1:22" x14ac:dyDescent="0.25">
      <c r="B68" s="21" t="s">
        <v>39</v>
      </c>
      <c r="C68" s="21"/>
      <c r="D68" s="21"/>
      <c r="E68" s="35">
        <v>1100</v>
      </c>
      <c r="F68" s="65">
        <f>$B$16</f>
        <v>0</v>
      </c>
      <c r="G68" s="19">
        <v>527200</v>
      </c>
      <c r="H68" s="19">
        <v>0</v>
      </c>
      <c r="J68" s="88">
        <f t="shared" si="15"/>
        <v>0</v>
      </c>
      <c r="L68" s="4"/>
      <c r="M68" s="21" t="s">
        <v>39</v>
      </c>
      <c r="N68" s="21"/>
      <c r="O68" s="21"/>
      <c r="P68" s="35">
        <v>1100</v>
      </c>
      <c r="Q68" s="65">
        <f t="shared" si="14"/>
        <v>0</v>
      </c>
      <c r="R68" s="19">
        <v>527200</v>
      </c>
      <c r="S68" s="19">
        <v>0</v>
      </c>
      <c r="U68" s="88">
        <f t="shared" si="16"/>
        <v>0</v>
      </c>
    </row>
    <row r="69" spans="1:22" x14ac:dyDescent="0.25">
      <c r="B69" s="21" t="s">
        <v>7</v>
      </c>
      <c r="C69" s="21"/>
      <c r="D69" s="21"/>
      <c r="E69" s="81">
        <v>1100</v>
      </c>
      <c r="F69" s="79">
        <f>$B$16</f>
        <v>0</v>
      </c>
      <c r="G69" s="82">
        <v>527300</v>
      </c>
      <c r="H69" s="82">
        <v>0</v>
      </c>
      <c r="J69" s="91">
        <f>ROUND(J53+J46+J37,0)</f>
        <v>0</v>
      </c>
      <c r="L69" s="4"/>
      <c r="M69" s="21" t="s">
        <v>7</v>
      </c>
      <c r="N69" s="21"/>
      <c r="O69" s="21"/>
      <c r="P69" s="81">
        <v>1100</v>
      </c>
      <c r="Q69" s="79">
        <f t="shared" si="14"/>
        <v>0</v>
      </c>
      <c r="R69" s="82">
        <v>527300</v>
      </c>
      <c r="S69" s="82">
        <v>0</v>
      </c>
      <c r="U69" s="91">
        <f>ROUND(U53+U46+U37,0)</f>
        <v>0</v>
      </c>
    </row>
    <row r="70" spans="1:22" x14ac:dyDescent="0.25">
      <c r="B70" s="56" t="s">
        <v>11</v>
      </c>
      <c r="J70" s="92">
        <f>SUM(J58:J69)</f>
        <v>0</v>
      </c>
      <c r="L70" s="4"/>
      <c r="M70" s="56" t="s">
        <v>11</v>
      </c>
      <c r="P70" s="35"/>
      <c r="Q70" s="35"/>
      <c r="R70" s="35"/>
      <c r="S70" s="35"/>
      <c r="U70" s="92">
        <f>SUM(U58:U69)</f>
        <v>0</v>
      </c>
    </row>
    <row r="71" spans="1:22" x14ac:dyDescent="0.25">
      <c r="B71" s="56"/>
      <c r="J71" s="88"/>
      <c r="L71" s="4"/>
      <c r="M71" s="56"/>
      <c r="P71" s="35"/>
      <c r="Q71" s="35"/>
      <c r="R71" s="35"/>
      <c r="S71" s="35"/>
    </row>
    <row r="72" spans="1:22" s="31" customFormat="1" x14ac:dyDescent="0.25">
      <c r="A72" s="30"/>
      <c r="E72" s="32"/>
      <c r="F72" s="120" t="s">
        <v>23</v>
      </c>
      <c r="G72" s="120"/>
      <c r="H72" s="120"/>
      <c r="I72" s="120"/>
      <c r="J72" s="93">
        <f>+A24+J70+A40+A49</f>
        <v>0</v>
      </c>
      <c r="K72" s="2"/>
      <c r="L72" s="30"/>
      <c r="P72" s="32"/>
      <c r="Q72" s="120" t="s">
        <v>23</v>
      </c>
      <c r="R72" s="120"/>
      <c r="S72" s="120"/>
      <c r="T72" s="120"/>
      <c r="U72" s="93">
        <f>+L24+U70+L40+L49</f>
        <v>0</v>
      </c>
      <c r="V72" s="2"/>
    </row>
    <row r="73" spans="1:22" s="31" customFormat="1" x14ac:dyDescent="0.25">
      <c r="A73" s="30"/>
      <c r="E73" s="32"/>
      <c r="F73" s="33"/>
      <c r="G73" s="32"/>
      <c r="H73" s="32"/>
      <c r="J73" s="30"/>
      <c r="K73" s="2"/>
      <c r="L73" s="30"/>
      <c r="P73" s="32"/>
      <c r="Q73" s="33"/>
      <c r="R73" s="32"/>
      <c r="S73" s="32"/>
      <c r="U73" s="93"/>
      <c r="V73" s="2"/>
    </row>
    <row r="74" spans="1:22" s="7" customFormat="1" x14ac:dyDescent="0.25">
      <c r="H74" s="57"/>
      <c r="J74" s="58"/>
      <c r="K74" s="2"/>
      <c r="S74" s="57"/>
      <c r="U74" s="102"/>
      <c r="V74" s="2"/>
    </row>
    <row r="75" spans="1:22" x14ac:dyDescent="0.25">
      <c r="A75" s="116" t="s">
        <v>41</v>
      </c>
      <c r="B75" s="116"/>
      <c r="C75" s="116"/>
      <c r="D75" s="116"/>
      <c r="E75" s="116"/>
      <c r="F75" s="116"/>
      <c r="G75" s="116"/>
      <c r="H75" s="116"/>
      <c r="I75" s="116"/>
      <c r="J75" s="116"/>
      <c r="L75" s="116" t="s">
        <v>41</v>
      </c>
      <c r="M75" s="116"/>
      <c r="N75" s="116"/>
      <c r="O75" s="116"/>
      <c r="P75" s="116"/>
      <c r="Q75" s="116"/>
      <c r="R75" s="116"/>
      <c r="S75" s="116"/>
      <c r="T75" s="116"/>
      <c r="U75" s="116"/>
    </row>
    <row r="76" spans="1:22" x14ac:dyDescent="0.25">
      <c r="A76" s="116" t="s">
        <v>40</v>
      </c>
      <c r="B76" s="116"/>
      <c r="C76" s="116"/>
      <c r="D76" s="116"/>
      <c r="E76" s="116"/>
      <c r="F76" s="116"/>
      <c r="G76" s="116"/>
      <c r="H76" s="116"/>
      <c r="I76" s="116"/>
      <c r="J76" s="116"/>
      <c r="L76" s="116" t="s">
        <v>40</v>
      </c>
      <c r="M76" s="116"/>
      <c r="N76" s="116"/>
      <c r="O76" s="116"/>
      <c r="P76" s="116"/>
      <c r="Q76" s="116"/>
      <c r="R76" s="116"/>
      <c r="S76" s="116"/>
      <c r="T76" s="116"/>
      <c r="U76" s="116"/>
    </row>
    <row r="77" spans="1:22" x14ac:dyDescent="0.25">
      <c r="A77" s="116" t="s">
        <v>38</v>
      </c>
      <c r="B77" s="116"/>
      <c r="C77" s="116"/>
      <c r="D77" s="116"/>
      <c r="E77" s="116"/>
      <c r="F77" s="116"/>
      <c r="G77" s="116"/>
      <c r="H77" s="116"/>
      <c r="I77" s="116"/>
      <c r="J77" s="116"/>
      <c r="L77" s="116" t="s">
        <v>38</v>
      </c>
      <c r="M77" s="116"/>
      <c r="N77" s="116"/>
      <c r="O77" s="116"/>
      <c r="P77" s="116"/>
      <c r="Q77" s="116"/>
      <c r="R77" s="116"/>
      <c r="S77" s="116"/>
      <c r="T77" s="116"/>
      <c r="U77" s="116"/>
    </row>
    <row r="78" spans="1:22" x14ac:dyDescent="0.25">
      <c r="L78" s="4"/>
      <c r="P78" s="35"/>
      <c r="Q78" s="35"/>
      <c r="R78" s="35"/>
      <c r="S78" s="35"/>
    </row>
    <row r="79" spans="1:22" x14ac:dyDescent="0.25">
      <c r="L79" s="4"/>
      <c r="P79" s="35"/>
      <c r="Q79" s="35"/>
      <c r="R79" s="35"/>
      <c r="S79" s="35"/>
    </row>
    <row r="80" spans="1:22" x14ac:dyDescent="0.25">
      <c r="A80" s="59" t="s">
        <v>55</v>
      </c>
      <c r="B80" s="60"/>
      <c r="C80" s="60"/>
      <c r="D80" s="60"/>
      <c r="E80" s="61"/>
      <c r="F80" s="61"/>
      <c r="G80" s="61"/>
      <c r="H80" s="61"/>
      <c r="I80" s="60"/>
      <c r="J80" s="59"/>
      <c r="L80" s="59" t="str">
        <f>A80</f>
        <v>Rev. 06/15/2016</v>
      </c>
      <c r="M80" s="60"/>
      <c r="N80" s="60"/>
      <c r="O80" s="60"/>
      <c r="P80" s="61"/>
      <c r="Q80" s="61"/>
      <c r="R80" s="61"/>
      <c r="S80" s="61"/>
      <c r="T80" s="60"/>
      <c r="U80" s="103"/>
    </row>
    <row r="81" spans="1:21" x14ac:dyDescent="0.25">
      <c r="L81" s="2"/>
    </row>
    <row r="82" spans="1:21" x14ac:dyDescent="0.25">
      <c r="L82" s="2"/>
    </row>
    <row r="83" spans="1:21" x14ac:dyDescent="0.25">
      <c r="L83" s="2"/>
    </row>
    <row r="84" spans="1:21" x14ac:dyDescent="0.25">
      <c r="L84" s="2"/>
    </row>
    <row r="90" spans="1:21" x14ac:dyDescent="0.25">
      <c r="A90" s="2"/>
      <c r="E90" s="2"/>
      <c r="F90" s="2"/>
      <c r="G90" s="2"/>
      <c r="H90" s="2"/>
      <c r="J90" s="2"/>
    </row>
    <row r="91" spans="1:21" x14ac:dyDescent="0.25">
      <c r="A91" s="2"/>
      <c r="E91" s="2"/>
      <c r="F91" s="2"/>
      <c r="G91" s="2"/>
      <c r="H91" s="2"/>
      <c r="J91" s="2"/>
    </row>
    <row r="92" spans="1:21" x14ac:dyDescent="0.25">
      <c r="A92" s="2"/>
      <c r="E92" s="2"/>
      <c r="F92" s="2"/>
      <c r="G92" s="2"/>
      <c r="H92" s="2"/>
      <c r="J92" s="2"/>
    </row>
    <row r="93" spans="1:21" s="5" customFormat="1" x14ac:dyDescent="0.25">
      <c r="L93" s="62"/>
      <c r="U93" s="96"/>
    </row>
    <row r="94" spans="1:21" s="5" customFormat="1" x14ac:dyDescent="0.25">
      <c r="L94" s="62"/>
      <c r="U94" s="96"/>
    </row>
    <row r="95" spans="1:21" s="5" customFormat="1" x14ac:dyDescent="0.25">
      <c r="L95" s="62"/>
      <c r="U95" s="96"/>
    </row>
    <row r="96" spans="1:21" s="9" customFormat="1" x14ac:dyDescent="0.25">
      <c r="L96" s="46"/>
      <c r="U96" s="96"/>
    </row>
    <row r="97" spans="12:21" s="39" customFormat="1" x14ac:dyDescent="0.25">
      <c r="L97" s="63"/>
      <c r="U97" s="97"/>
    </row>
    <row r="98" spans="12:21" s="18" customFormat="1" x14ac:dyDescent="0.25">
      <c r="L98" s="62"/>
      <c r="U98" s="89"/>
    </row>
    <row r="99" spans="12:21" s="18" customFormat="1" x14ac:dyDescent="0.25">
      <c r="L99" s="62"/>
      <c r="U99" s="89"/>
    </row>
    <row r="100" spans="12:21" s="18" customFormat="1" x14ac:dyDescent="0.25">
      <c r="L100" s="62"/>
      <c r="U100" s="89"/>
    </row>
    <row r="101" spans="12:21" s="21" customFormat="1" x14ac:dyDescent="0.25">
      <c r="L101" s="62"/>
      <c r="U101" s="98"/>
    </row>
    <row r="102" spans="12:21" s="18" customFormat="1" x14ac:dyDescent="0.25">
      <c r="L102" s="62"/>
      <c r="U102" s="89"/>
    </row>
    <row r="103" spans="12:21" s="18" customFormat="1" x14ac:dyDescent="0.25">
      <c r="L103" s="62"/>
      <c r="U103" s="89"/>
    </row>
    <row r="105" spans="12:21" s="45" customFormat="1" x14ac:dyDescent="0.25">
      <c r="L105" s="62"/>
      <c r="U105" s="92"/>
    </row>
    <row r="116" ht="11.25" customHeight="1" x14ac:dyDescent="0.25"/>
    <row r="127" ht="13.5" customHeight="1" x14ac:dyDescent="0.25"/>
    <row r="142" spans="12:21" s="39" customFormat="1" x14ac:dyDescent="0.25">
      <c r="L142" s="63"/>
      <c r="U142" s="97"/>
    </row>
    <row r="146" spans="12:21" s="31" customFormat="1" x14ac:dyDescent="0.25">
      <c r="L146" s="34"/>
      <c r="U146" s="93"/>
    </row>
  </sheetData>
  <sortState ref="A67:AF68">
    <sortCondition ref="G67:G68"/>
  </sortState>
  <mergeCells count="42">
    <mergeCell ref="N1:S1"/>
    <mergeCell ref="C13:H13"/>
    <mergeCell ref="D6:G6"/>
    <mergeCell ref="C3:H3"/>
    <mergeCell ref="L76:U76"/>
    <mergeCell ref="N9:S9"/>
    <mergeCell ref="N10:S10"/>
    <mergeCell ref="P6:Q6"/>
    <mergeCell ref="A75:J75"/>
    <mergeCell ref="Q72:T72"/>
    <mergeCell ref="L75:U75"/>
    <mergeCell ref="A76:J76"/>
    <mergeCell ref="L77:U77"/>
    <mergeCell ref="N3:S3"/>
    <mergeCell ref="N4:S4"/>
    <mergeCell ref="C1:H1"/>
    <mergeCell ref="M18:N18"/>
    <mergeCell ref="P18:Q18"/>
    <mergeCell ref="S18:T18"/>
    <mergeCell ref="N12:S12"/>
    <mergeCell ref="N13:S13"/>
    <mergeCell ref="M16:N16"/>
    <mergeCell ref="P16:Q16"/>
    <mergeCell ref="S16:T16"/>
    <mergeCell ref="M17:N17"/>
    <mergeCell ref="P17:Q17"/>
    <mergeCell ref="S17:T17"/>
    <mergeCell ref="C4:H4"/>
    <mergeCell ref="A77:J77"/>
    <mergeCell ref="C12:H12"/>
    <mergeCell ref="C9:H9"/>
    <mergeCell ref="C10:H10"/>
    <mergeCell ref="F72:I72"/>
    <mergeCell ref="B16:C16"/>
    <mergeCell ref="H17:I17"/>
    <mergeCell ref="H18:I18"/>
    <mergeCell ref="H16:I16"/>
    <mergeCell ref="E16:F16"/>
    <mergeCell ref="E17:F17"/>
    <mergeCell ref="E18:F18"/>
    <mergeCell ref="B17:C17"/>
    <mergeCell ref="B18:C18"/>
  </mergeCells>
  <phoneticPr fontId="2" type="noConversion"/>
  <printOptions horizontalCentered="1"/>
  <pageMargins left="0.2" right="0.2" top="0.5" bottom="0.5" header="0.25" footer="0.25"/>
  <pageSetup scale="81" fitToWidth="0" orientation="portrait" r:id="rId1"/>
  <headerFooter alignWithMargins="0"/>
  <colBreaks count="1" manualBreakCount="1">
    <brk id="10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Q2" sqref="Q2:Q13"/>
    </sheetView>
  </sheetViews>
  <sheetFormatPr defaultRowHeight="12.75" x14ac:dyDescent="0.2"/>
  <cols>
    <col min="1" max="1" width="5" bestFit="1" customWidth="1"/>
    <col min="2" max="2" width="10.140625" bestFit="1" customWidth="1"/>
    <col min="3" max="3" width="8.140625" bestFit="1" customWidth="1"/>
    <col min="4" max="4" width="37" bestFit="1" customWidth="1"/>
    <col min="5" max="5" width="13.140625" bestFit="1" customWidth="1"/>
    <col min="6" max="11" width="7.42578125" bestFit="1" customWidth="1"/>
  </cols>
  <sheetData>
    <row r="1" spans="1:17" x14ac:dyDescent="0.2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</row>
    <row r="2" spans="1:17" x14ac:dyDescent="0.2">
      <c r="A2">
        <v>1</v>
      </c>
      <c r="B2" s="114" t="s">
        <v>67</v>
      </c>
      <c r="C2" s="114" t="s">
        <v>42</v>
      </c>
      <c r="D2" s="114" t="s">
        <v>68</v>
      </c>
      <c r="E2" s="114" t="s">
        <v>8</v>
      </c>
      <c r="F2">
        <v>0.13100000000000001</v>
      </c>
      <c r="G2">
        <v>0.13700000000000001</v>
      </c>
      <c r="H2">
        <v>0.13750000000000001</v>
      </c>
      <c r="I2">
        <v>0.13750000000000001</v>
      </c>
      <c r="J2">
        <v>0.13750000000000001</v>
      </c>
      <c r="K2">
        <v>0.13750000000000001</v>
      </c>
      <c r="N2" t="s">
        <v>42</v>
      </c>
      <c r="O2" t="s">
        <v>68</v>
      </c>
      <c r="P2" t="s">
        <v>8</v>
      </c>
      <c r="Q2">
        <v>0.13750000000000001</v>
      </c>
    </row>
    <row r="3" spans="1:17" x14ac:dyDescent="0.2">
      <c r="A3">
        <v>2</v>
      </c>
      <c r="B3" s="114" t="s">
        <v>67</v>
      </c>
      <c r="C3" s="114" t="s">
        <v>43</v>
      </c>
      <c r="D3" s="114" t="s">
        <v>69</v>
      </c>
      <c r="E3" s="114" t="s">
        <v>70</v>
      </c>
      <c r="F3">
        <v>2.1999999999999999E-2</v>
      </c>
      <c r="G3">
        <v>0.02</v>
      </c>
      <c r="H3">
        <v>0.02</v>
      </c>
      <c r="I3">
        <v>0.02</v>
      </c>
      <c r="J3">
        <v>0.02</v>
      </c>
      <c r="K3">
        <v>0.02</v>
      </c>
      <c r="N3" t="s">
        <v>43</v>
      </c>
      <c r="O3" t="s">
        <v>69</v>
      </c>
      <c r="P3" t="s">
        <v>70</v>
      </c>
      <c r="Q3">
        <v>0.02</v>
      </c>
    </row>
    <row r="4" spans="1:17" x14ac:dyDescent="0.2">
      <c r="A4">
        <v>3</v>
      </c>
      <c r="B4" s="114" t="s">
        <v>67</v>
      </c>
      <c r="C4" s="114" t="s">
        <v>44</v>
      </c>
      <c r="D4" s="114" t="s">
        <v>71</v>
      </c>
      <c r="E4" s="114" t="s">
        <v>72</v>
      </c>
      <c r="F4">
        <v>5.8700000000000002E-2</v>
      </c>
      <c r="G4">
        <v>5.8500000000000003E-2</v>
      </c>
      <c r="H4">
        <v>5.8500000000000003E-2</v>
      </c>
      <c r="I4">
        <v>5.8500000000000003E-2</v>
      </c>
      <c r="J4">
        <v>5.8500000000000003E-2</v>
      </c>
      <c r="K4">
        <v>5.8599999999999999E-2</v>
      </c>
      <c r="N4" t="s">
        <v>44</v>
      </c>
      <c r="O4" t="s">
        <v>71</v>
      </c>
      <c r="P4" t="s">
        <v>72</v>
      </c>
      <c r="Q4">
        <v>5.8599999999999999E-2</v>
      </c>
    </row>
    <row r="5" spans="1:17" x14ac:dyDescent="0.2">
      <c r="A5">
        <v>4</v>
      </c>
      <c r="B5" s="114" t="s">
        <v>67</v>
      </c>
      <c r="C5" s="114" t="s">
        <v>45</v>
      </c>
      <c r="D5" s="114" t="s">
        <v>73</v>
      </c>
      <c r="E5" s="114" t="s">
        <v>74</v>
      </c>
      <c r="F5">
        <v>1.4E-2</v>
      </c>
      <c r="G5">
        <v>1.4E-2</v>
      </c>
      <c r="H5">
        <v>1.4E-2</v>
      </c>
      <c r="I5">
        <v>1.37E-2</v>
      </c>
      <c r="J5">
        <v>1.38E-2</v>
      </c>
      <c r="K5">
        <v>1.38E-2</v>
      </c>
      <c r="N5" t="s">
        <v>45</v>
      </c>
      <c r="O5" t="s">
        <v>73</v>
      </c>
      <c r="P5" t="s">
        <v>74</v>
      </c>
      <c r="Q5">
        <v>1.38E-2</v>
      </c>
    </row>
    <row r="6" spans="1:17" x14ac:dyDescent="0.2">
      <c r="A6">
        <v>5</v>
      </c>
      <c r="B6" s="114" t="s">
        <v>67</v>
      </c>
      <c r="C6" s="114" t="s">
        <v>53</v>
      </c>
      <c r="D6" s="114" t="s">
        <v>75</v>
      </c>
      <c r="E6" s="114" t="s">
        <v>76</v>
      </c>
      <c r="F6">
        <v>0.11</v>
      </c>
      <c r="G6">
        <v>0.111</v>
      </c>
      <c r="H6">
        <v>0.1135</v>
      </c>
      <c r="I6">
        <v>0.104</v>
      </c>
      <c r="J6">
        <v>0.1065</v>
      </c>
      <c r="K6">
        <v>0.1084</v>
      </c>
      <c r="N6" t="s">
        <v>53</v>
      </c>
      <c r="O6" t="s">
        <v>75</v>
      </c>
      <c r="P6" t="s">
        <v>76</v>
      </c>
      <c r="Q6">
        <v>0.1084</v>
      </c>
    </row>
    <row r="7" spans="1:17" x14ac:dyDescent="0.2">
      <c r="A7">
        <v>6</v>
      </c>
      <c r="B7" s="114" t="s">
        <v>67</v>
      </c>
      <c r="C7" s="114" t="s">
        <v>46</v>
      </c>
      <c r="D7" s="114" t="s">
        <v>77</v>
      </c>
      <c r="E7" s="114" t="s">
        <v>78</v>
      </c>
      <c r="F7">
        <v>4.3E-3</v>
      </c>
      <c r="G7">
        <v>5.0000000000000001E-3</v>
      </c>
      <c r="H7">
        <v>3.0000000000000001E-3</v>
      </c>
      <c r="I7">
        <v>2.5000000000000001E-3</v>
      </c>
      <c r="J7">
        <v>2.5000000000000001E-3</v>
      </c>
      <c r="K7">
        <v>2.5000000000000001E-3</v>
      </c>
      <c r="N7" t="s">
        <v>46</v>
      </c>
      <c r="O7" t="s">
        <v>77</v>
      </c>
      <c r="P7" t="s">
        <v>78</v>
      </c>
      <c r="Q7">
        <v>2.5000000000000001E-3</v>
      </c>
    </row>
    <row r="8" spans="1:17" x14ac:dyDescent="0.2">
      <c r="A8">
        <v>7</v>
      </c>
      <c r="B8" s="114" t="s">
        <v>67</v>
      </c>
      <c r="C8" s="114" t="s">
        <v>47</v>
      </c>
      <c r="D8" s="114" t="s">
        <v>79</v>
      </c>
      <c r="E8" s="114" t="s">
        <v>80</v>
      </c>
      <c r="F8">
        <v>8.0000000000000002E-3</v>
      </c>
      <c r="G8">
        <v>8.5000000000000006E-3</v>
      </c>
      <c r="H8">
        <v>8.5000000000000006E-3</v>
      </c>
      <c r="I8">
        <v>8.5000000000000006E-3</v>
      </c>
      <c r="J8">
        <v>8.8000000000000005E-3</v>
      </c>
      <c r="K8">
        <v>8.8000000000000005E-3</v>
      </c>
      <c r="N8" t="s">
        <v>47</v>
      </c>
      <c r="O8" t="s">
        <v>79</v>
      </c>
      <c r="P8" t="s">
        <v>80</v>
      </c>
      <c r="Q8">
        <v>8.8000000000000005E-3</v>
      </c>
    </row>
    <row r="9" spans="1:17" x14ac:dyDescent="0.2">
      <c r="A9">
        <v>8</v>
      </c>
      <c r="B9" s="114" t="s">
        <v>67</v>
      </c>
      <c r="C9" s="114" t="s">
        <v>48</v>
      </c>
      <c r="D9" s="114" t="s">
        <v>81</v>
      </c>
      <c r="E9" s="114" t="s">
        <v>82</v>
      </c>
      <c r="F9">
        <v>1.1999999999999999E-3</v>
      </c>
      <c r="G9">
        <v>1.1999999999999999E-3</v>
      </c>
      <c r="H9">
        <v>1.2999999999999999E-3</v>
      </c>
      <c r="I9">
        <v>1.1999999999999999E-3</v>
      </c>
      <c r="J9">
        <v>1.1999999999999999E-3</v>
      </c>
      <c r="K9">
        <v>1.1999999999999999E-3</v>
      </c>
      <c r="N9" t="s">
        <v>48</v>
      </c>
      <c r="O9" t="s">
        <v>81</v>
      </c>
      <c r="P9" t="s">
        <v>82</v>
      </c>
      <c r="Q9">
        <v>1.1999999999999999E-3</v>
      </c>
    </row>
    <row r="10" spans="1:17" x14ac:dyDescent="0.2">
      <c r="A10">
        <v>9</v>
      </c>
      <c r="B10" s="114" t="s">
        <v>67</v>
      </c>
      <c r="C10" s="114" t="s">
        <v>49</v>
      </c>
      <c r="D10" s="114" t="s">
        <v>15</v>
      </c>
      <c r="E10" s="114" t="s">
        <v>83</v>
      </c>
      <c r="F10">
        <v>5.9999999999999995E-4</v>
      </c>
      <c r="G10">
        <v>5.9999999999999995E-4</v>
      </c>
      <c r="H10">
        <v>5.9999999999999995E-4</v>
      </c>
      <c r="I10">
        <v>5.9999999999999995E-4</v>
      </c>
      <c r="J10">
        <v>5.9999999999999995E-4</v>
      </c>
      <c r="K10">
        <v>5.9999999999999995E-4</v>
      </c>
      <c r="N10" t="s">
        <v>49</v>
      </c>
      <c r="O10" t="s">
        <v>15</v>
      </c>
      <c r="P10" t="s">
        <v>83</v>
      </c>
      <c r="Q10">
        <v>5.9999999999999995E-4</v>
      </c>
    </row>
    <row r="11" spans="1:17" x14ac:dyDescent="0.2">
      <c r="A11">
        <v>10</v>
      </c>
      <c r="B11" s="114" t="s">
        <v>67</v>
      </c>
      <c r="C11" s="114" t="s">
        <v>50</v>
      </c>
      <c r="D11" s="114" t="s">
        <v>84</v>
      </c>
      <c r="E11" s="114" t="s">
        <v>85</v>
      </c>
      <c r="F11">
        <v>1.1999999999999999E-3</v>
      </c>
      <c r="G11">
        <v>1.1000000000000001E-3</v>
      </c>
      <c r="H11">
        <v>8.0000000000000004E-4</v>
      </c>
      <c r="I11">
        <v>8.0000000000000004E-4</v>
      </c>
      <c r="J11">
        <v>6.9999999999999999E-4</v>
      </c>
      <c r="K11">
        <v>6.9999999999999999E-4</v>
      </c>
      <c r="N11" t="s">
        <v>50</v>
      </c>
      <c r="O11" t="s">
        <v>84</v>
      </c>
      <c r="P11" t="s">
        <v>85</v>
      </c>
      <c r="Q11">
        <v>6.9999999999999999E-4</v>
      </c>
    </row>
    <row r="12" spans="1:17" x14ac:dyDescent="0.2">
      <c r="A12">
        <v>11</v>
      </c>
      <c r="B12" s="114" t="s">
        <v>67</v>
      </c>
      <c r="C12" s="114" t="s">
        <v>51</v>
      </c>
      <c r="D12" s="114" t="s">
        <v>86</v>
      </c>
      <c r="E12" s="114" t="s">
        <v>87</v>
      </c>
      <c r="F12">
        <v>2.0000000000000001E-4</v>
      </c>
      <c r="G12">
        <v>2.0000000000000001E-4</v>
      </c>
      <c r="H12">
        <v>2.9999999999999997E-4</v>
      </c>
      <c r="I12">
        <v>2.0000000000000001E-4</v>
      </c>
      <c r="J12">
        <v>2.0000000000000001E-4</v>
      </c>
      <c r="K12">
        <v>2.9999999999999997E-4</v>
      </c>
      <c r="N12" t="s">
        <v>51</v>
      </c>
      <c r="O12" t="s">
        <v>86</v>
      </c>
      <c r="P12" t="s">
        <v>87</v>
      </c>
      <c r="Q12">
        <v>2.9999999999999997E-4</v>
      </c>
    </row>
    <row r="13" spans="1:17" x14ac:dyDescent="0.2">
      <c r="A13">
        <v>12</v>
      </c>
      <c r="B13" s="114" t="s">
        <v>67</v>
      </c>
      <c r="C13" s="114" t="s">
        <v>52</v>
      </c>
      <c r="D13" s="114" t="s">
        <v>88</v>
      </c>
      <c r="E13" s="114" t="s">
        <v>89</v>
      </c>
      <c r="F13">
        <v>0.01</v>
      </c>
      <c r="G13">
        <v>0.01</v>
      </c>
      <c r="H13">
        <v>8.9999999999999993E-3</v>
      </c>
      <c r="I13">
        <v>8.5000000000000006E-3</v>
      </c>
      <c r="J13">
        <v>1.0200000000000001E-2</v>
      </c>
      <c r="K13">
        <v>1.0500000000000001E-2</v>
      </c>
      <c r="N13" t="s">
        <v>52</v>
      </c>
      <c r="O13" t="s">
        <v>88</v>
      </c>
      <c r="P13" t="s">
        <v>89</v>
      </c>
      <c r="Q13">
        <v>1.0500000000000001E-2</v>
      </c>
    </row>
    <row r="14" spans="1:17" hidden="1" x14ac:dyDescent="0.2">
      <c r="A14">
        <v>13</v>
      </c>
      <c r="B14" s="114" t="s">
        <v>90</v>
      </c>
      <c r="C14" s="114" t="s">
        <v>42</v>
      </c>
      <c r="D14" s="114" t="s">
        <v>68</v>
      </c>
      <c r="E14" s="114" t="s">
        <v>91</v>
      </c>
      <c r="F14">
        <v>0.13150000000000001</v>
      </c>
      <c r="G14">
        <v>0.13650000000000001</v>
      </c>
      <c r="H14">
        <v>0.13650000000000001</v>
      </c>
      <c r="I14">
        <v>0.1371</v>
      </c>
      <c r="J14">
        <v>0.1371</v>
      </c>
      <c r="K14">
        <v>0.1363</v>
      </c>
    </row>
    <row r="15" spans="1:17" hidden="1" x14ac:dyDescent="0.2">
      <c r="A15">
        <v>14</v>
      </c>
      <c r="B15" s="114" t="s">
        <v>90</v>
      </c>
      <c r="C15" s="114" t="s">
        <v>43</v>
      </c>
      <c r="D15" s="114" t="s">
        <v>69</v>
      </c>
      <c r="E15" s="114" t="s">
        <v>92</v>
      </c>
      <c r="F15">
        <v>2.2499999999999999E-2</v>
      </c>
      <c r="G15">
        <v>1.9599999999999999E-2</v>
      </c>
      <c r="H15">
        <v>1.9599999999999999E-2</v>
      </c>
      <c r="I15">
        <v>0.02</v>
      </c>
      <c r="J15">
        <v>0.02</v>
      </c>
      <c r="K15">
        <v>1.9599999999999999E-2</v>
      </c>
    </row>
    <row r="16" spans="1:17" hidden="1" x14ac:dyDescent="0.2">
      <c r="A16">
        <v>15</v>
      </c>
      <c r="B16" s="114" t="s">
        <v>90</v>
      </c>
      <c r="C16" s="114" t="s">
        <v>44</v>
      </c>
      <c r="D16" s="114" t="s">
        <v>71</v>
      </c>
      <c r="E16" s="114" t="s">
        <v>93</v>
      </c>
      <c r="F16">
        <v>0.06</v>
      </c>
      <c r="G16">
        <v>5.96E-2</v>
      </c>
      <c r="H16">
        <v>5.96E-2</v>
      </c>
      <c r="I16">
        <v>5.9700000000000003E-2</v>
      </c>
      <c r="J16">
        <v>5.9700000000000003E-2</v>
      </c>
      <c r="K16">
        <v>5.96E-2</v>
      </c>
    </row>
    <row r="17" spans="1:11" hidden="1" x14ac:dyDescent="0.2">
      <c r="A17">
        <v>16</v>
      </c>
      <c r="B17" s="114" t="s">
        <v>90</v>
      </c>
      <c r="C17" s="114" t="s">
        <v>45</v>
      </c>
      <c r="D17" s="114" t="s">
        <v>73</v>
      </c>
      <c r="E17" s="114" t="s">
        <v>94</v>
      </c>
      <c r="F17">
        <v>1.4E-2</v>
      </c>
      <c r="G17">
        <v>1.3899999999999999E-2</v>
      </c>
      <c r="H17">
        <v>1.3899999999999999E-2</v>
      </c>
      <c r="I17">
        <v>1.4E-2</v>
      </c>
      <c r="J17">
        <v>1.41E-2</v>
      </c>
      <c r="K17">
        <v>1.3899999999999999E-2</v>
      </c>
    </row>
    <row r="18" spans="1:11" hidden="1" x14ac:dyDescent="0.2">
      <c r="A18">
        <v>17</v>
      </c>
      <c r="B18" s="114" t="s">
        <v>90</v>
      </c>
      <c r="C18" s="114" t="s">
        <v>53</v>
      </c>
      <c r="D18" s="114" t="s">
        <v>75</v>
      </c>
      <c r="E18" s="114" t="s">
        <v>95</v>
      </c>
      <c r="F18">
        <v>0.13500000000000001</v>
      </c>
      <c r="G18">
        <v>0.13109999999999999</v>
      </c>
      <c r="H18">
        <v>0.12870000000000001</v>
      </c>
      <c r="I18">
        <v>0.13150000000000001</v>
      </c>
      <c r="J18">
        <v>0.13400000000000001</v>
      </c>
      <c r="K18">
        <v>0.126</v>
      </c>
    </row>
    <row r="19" spans="1:11" hidden="1" x14ac:dyDescent="0.2">
      <c r="A19">
        <v>18</v>
      </c>
      <c r="B19" s="114" t="s">
        <v>90</v>
      </c>
      <c r="C19" s="114" t="s">
        <v>46</v>
      </c>
      <c r="D19" s="114" t="s">
        <v>77</v>
      </c>
      <c r="E19" s="114" t="s">
        <v>96</v>
      </c>
      <c r="F19">
        <v>3.3999999999999998E-3</v>
      </c>
      <c r="G19">
        <v>3.5000000000000001E-3</v>
      </c>
      <c r="H19">
        <v>3.5999999999999999E-3</v>
      </c>
      <c r="I19">
        <v>2.5000000000000001E-3</v>
      </c>
      <c r="J19">
        <v>2.5000000000000001E-3</v>
      </c>
      <c r="K19">
        <v>1.0200000000000001E-2</v>
      </c>
    </row>
    <row r="20" spans="1:11" hidden="1" x14ac:dyDescent="0.2">
      <c r="A20">
        <v>19</v>
      </c>
      <c r="B20" s="114" t="s">
        <v>90</v>
      </c>
      <c r="C20" s="114" t="s">
        <v>47</v>
      </c>
      <c r="D20" s="114" t="s">
        <v>79</v>
      </c>
      <c r="E20" s="114" t="s">
        <v>97</v>
      </c>
      <c r="F20">
        <v>1.0200000000000001E-2</v>
      </c>
      <c r="G20">
        <v>1.0200000000000001E-2</v>
      </c>
      <c r="H20">
        <v>1.09E-2</v>
      </c>
      <c r="I20">
        <v>1.09E-2</v>
      </c>
      <c r="J20">
        <v>1.11E-2</v>
      </c>
      <c r="K20">
        <v>1.03E-2</v>
      </c>
    </row>
    <row r="21" spans="1:11" hidden="1" x14ac:dyDescent="0.2">
      <c r="A21">
        <v>20</v>
      </c>
      <c r="B21" s="114" t="s">
        <v>90</v>
      </c>
      <c r="C21" s="114" t="s">
        <v>48</v>
      </c>
      <c r="D21" s="114" t="s">
        <v>81</v>
      </c>
      <c r="E21" s="114" t="s">
        <v>98</v>
      </c>
      <c r="F21">
        <v>1.6999999999999999E-3</v>
      </c>
      <c r="G21">
        <v>1.6000000000000001E-3</v>
      </c>
      <c r="H21">
        <v>1.6999999999999999E-3</v>
      </c>
      <c r="I21">
        <v>1.6999999999999999E-3</v>
      </c>
      <c r="J21">
        <v>1.6999999999999999E-3</v>
      </c>
      <c r="K21">
        <v>1.6000000000000001E-3</v>
      </c>
    </row>
    <row r="22" spans="1:11" hidden="1" x14ac:dyDescent="0.2">
      <c r="A22">
        <v>21</v>
      </c>
      <c r="B22" s="114" t="s">
        <v>90</v>
      </c>
      <c r="C22" s="114" t="s">
        <v>49</v>
      </c>
      <c r="D22" s="114" t="s">
        <v>15</v>
      </c>
      <c r="E22" s="114" t="s">
        <v>99</v>
      </c>
      <c r="F22">
        <v>5.0000000000000001E-4</v>
      </c>
      <c r="G22">
        <v>5.0000000000000001E-4</v>
      </c>
      <c r="H22">
        <v>5.0000000000000001E-4</v>
      </c>
      <c r="I22">
        <v>5.0000000000000001E-4</v>
      </c>
      <c r="J22">
        <v>5.0000000000000001E-4</v>
      </c>
      <c r="K22">
        <v>5.0000000000000001E-4</v>
      </c>
    </row>
    <row r="23" spans="1:11" hidden="1" x14ac:dyDescent="0.2">
      <c r="A23">
        <v>22</v>
      </c>
      <c r="B23" s="114" t="s">
        <v>90</v>
      </c>
      <c r="C23" s="114" t="s">
        <v>50</v>
      </c>
      <c r="D23" s="114" t="s">
        <v>84</v>
      </c>
      <c r="E23" s="114" t="s">
        <v>100</v>
      </c>
      <c r="F23">
        <v>1E-3</v>
      </c>
      <c r="G23">
        <v>1.1000000000000001E-3</v>
      </c>
      <c r="H23">
        <v>1E-3</v>
      </c>
      <c r="I23">
        <v>8.0000000000000004E-4</v>
      </c>
      <c r="J23">
        <v>6.9999999999999999E-4</v>
      </c>
      <c r="K23">
        <v>5.9999999999999995E-4</v>
      </c>
    </row>
    <row r="24" spans="1:11" hidden="1" x14ac:dyDescent="0.2">
      <c r="A24">
        <v>23</v>
      </c>
      <c r="B24" s="114" t="s">
        <v>90</v>
      </c>
      <c r="C24" s="114" t="s">
        <v>51</v>
      </c>
      <c r="D24" s="114" t="s">
        <v>86</v>
      </c>
      <c r="E24" s="114" t="s">
        <v>101</v>
      </c>
      <c r="F24">
        <v>5.0000000000000001E-4</v>
      </c>
      <c r="G24">
        <v>5.0000000000000001E-4</v>
      </c>
      <c r="H24">
        <v>5.0000000000000001E-4</v>
      </c>
      <c r="I24">
        <v>5.0000000000000001E-4</v>
      </c>
      <c r="J24">
        <v>5.0000000000000001E-4</v>
      </c>
      <c r="K24">
        <v>5.0000000000000001E-4</v>
      </c>
    </row>
    <row r="25" spans="1:11" hidden="1" x14ac:dyDescent="0.2">
      <c r="A25">
        <v>24</v>
      </c>
      <c r="B25" s="114" t="s">
        <v>90</v>
      </c>
      <c r="C25" s="114" t="s">
        <v>52</v>
      </c>
      <c r="D25" s="114" t="s">
        <v>88</v>
      </c>
      <c r="E25" s="114" t="s">
        <v>102</v>
      </c>
      <c r="F25">
        <v>0.01</v>
      </c>
      <c r="G25">
        <v>9.1000000000000004E-3</v>
      </c>
      <c r="H25">
        <v>8.5000000000000006E-3</v>
      </c>
      <c r="I25">
        <v>8.5000000000000006E-3</v>
      </c>
      <c r="J25">
        <v>1.0200000000000001E-2</v>
      </c>
      <c r="K25">
        <v>8.0000000000000002E-3</v>
      </c>
    </row>
    <row r="26" spans="1:11" hidden="1" x14ac:dyDescent="0.2">
      <c r="A26">
        <v>25</v>
      </c>
      <c r="B26" s="114" t="s">
        <v>103</v>
      </c>
      <c r="C26" s="114" t="s">
        <v>42</v>
      </c>
      <c r="D26" s="114" t="s">
        <v>68</v>
      </c>
      <c r="E26" s="114" t="s">
        <v>104</v>
      </c>
      <c r="H26">
        <v>0.13750000000000001</v>
      </c>
      <c r="I26">
        <v>0.13589999999999999</v>
      </c>
      <c r="J26">
        <v>0.13550000000000001</v>
      </c>
    </row>
    <row r="27" spans="1:11" hidden="1" x14ac:dyDescent="0.2">
      <c r="A27">
        <v>26</v>
      </c>
      <c r="B27" s="114" t="s">
        <v>103</v>
      </c>
      <c r="C27" s="114" t="s">
        <v>43</v>
      </c>
      <c r="D27" s="114" t="s">
        <v>69</v>
      </c>
      <c r="E27" s="114" t="s">
        <v>105</v>
      </c>
      <c r="H27">
        <v>0.02</v>
      </c>
      <c r="I27">
        <v>0.02</v>
      </c>
      <c r="J27">
        <v>1.9400000000000001E-2</v>
      </c>
    </row>
    <row r="28" spans="1:11" hidden="1" x14ac:dyDescent="0.2">
      <c r="A28">
        <v>27</v>
      </c>
      <c r="B28" s="114" t="s">
        <v>103</v>
      </c>
      <c r="C28" s="114" t="s">
        <v>44</v>
      </c>
      <c r="D28" s="114" t="s">
        <v>71</v>
      </c>
      <c r="E28" s="114" t="s">
        <v>106</v>
      </c>
      <c r="H28">
        <v>5.8500000000000003E-2</v>
      </c>
      <c r="I28">
        <v>6.0299999999999999E-2</v>
      </c>
      <c r="J28">
        <v>6.0499999999999998E-2</v>
      </c>
    </row>
    <row r="29" spans="1:11" hidden="1" x14ac:dyDescent="0.2">
      <c r="A29">
        <v>28</v>
      </c>
      <c r="B29" s="114" t="s">
        <v>103</v>
      </c>
      <c r="C29" s="114" t="s">
        <v>45</v>
      </c>
      <c r="D29" s="114" t="s">
        <v>73</v>
      </c>
      <c r="E29" s="114" t="s">
        <v>107</v>
      </c>
      <c r="H29">
        <v>1.4E-2</v>
      </c>
      <c r="I29">
        <v>1.41E-2</v>
      </c>
      <c r="J29">
        <v>1.4200000000000001E-2</v>
      </c>
    </row>
    <row r="30" spans="1:11" hidden="1" x14ac:dyDescent="0.2">
      <c r="A30">
        <v>29</v>
      </c>
      <c r="B30" s="114" t="s">
        <v>103</v>
      </c>
      <c r="C30" s="114" t="s">
        <v>53</v>
      </c>
      <c r="D30" s="114" t="s">
        <v>75</v>
      </c>
      <c r="E30" s="114" t="s">
        <v>108</v>
      </c>
      <c r="H30">
        <v>0.1135</v>
      </c>
      <c r="I30">
        <v>0.08</v>
      </c>
      <c r="J30">
        <v>7.1300000000000002E-2</v>
      </c>
    </row>
    <row r="31" spans="1:11" hidden="1" x14ac:dyDescent="0.2">
      <c r="A31">
        <v>30</v>
      </c>
      <c r="B31" s="114" t="s">
        <v>103</v>
      </c>
      <c r="C31" s="114" t="s">
        <v>46</v>
      </c>
      <c r="D31" s="114" t="s">
        <v>77</v>
      </c>
      <c r="E31" s="114" t="s">
        <v>109</v>
      </c>
      <c r="H31">
        <v>3.0000000000000001E-3</v>
      </c>
      <c r="I31">
        <v>2.2000000000000001E-3</v>
      </c>
      <c r="J31">
        <v>2.2000000000000001E-3</v>
      </c>
    </row>
    <row r="32" spans="1:11" hidden="1" x14ac:dyDescent="0.2">
      <c r="A32">
        <v>31</v>
      </c>
      <c r="B32" s="114" t="s">
        <v>103</v>
      </c>
      <c r="C32" s="114" t="s">
        <v>47</v>
      </c>
      <c r="D32" s="114" t="s">
        <v>79</v>
      </c>
      <c r="E32" s="114" t="s">
        <v>110</v>
      </c>
      <c r="H32">
        <v>8.5000000000000006E-3</v>
      </c>
      <c r="I32">
        <v>7.0000000000000001E-3</v>
      </c>
      <c r="J32">
        <v>4.8999999999999998E-3</v>
      </c>
    </row>
    <row r="33" spans="1:10" hidden="1" x14ac:dyDescent="0.2">
      <c r="A33">
        <v>32</v>
      </c>
      <c r="B33" s="114" t="s">
        <v>103</v>
      </c>
      <c r="C33" s="114" t="s">
        <v>48</v>
      </c>
      <c r="D33" s="114" t="s">
        <v>81</v>
      </c>
      <c r="E33" s="114" t="s">
        <v>111</v>
      </c>
      <c r="H33">
        <v>1.2999999999999999E-3</v>
      </c>
      <c r="I33">
        <v>1.1999999999999999E-3</v>
      </c>
      <c r="J33">
        <v>8.0000000000000004E-4</v>
      </c>
    </row>
    <row r="34" spans="1:10" hidden="1" x14ac:dyDescent="0.2">
      <c r="A34">
        <v>33</v>
      </c>
      <c r="B34" s="114" t="s">
        <v>103</v>
      </c>
      <c r="C34" s="114" t="s">
        <v>49</v>
      </c>
      <c r="D34" s="114" t="s">
        <v>15</v>
      </c>
      <c r="E34" s="114" t="s">
        <v>112</v>
      </c>
      <c r="H34">
        <v>5.9999999999999995E-4</v>
      </c>
      <c r="I34">
        <v>5.9999999999999995E-4</v>
      </c>
      <c r="J34">
        <v>2.9999999999999997E-4</v>
      </c>
    </row>
    <row r="35" spans="1:10" hidden="1" x14ac:dyDescent="0.2">
      <c r="A35">
        <v>34</v>
      </c>
      <c r="B35" s="114" t="s">
        <v>103</v>
      </c>
      <c r="C35" s="114" t="s">
        <v>50</v>
      </c>
      <c r="D35" s="114" t="s">
        <v>84</v>
      </c>
      <c r="E35" s="114" t="s">
        <v>113</v>
      </c>
      <c r="H35">
        <v>8.0000000000000004E-4</v>
      </c>
      <c r="I35">
        <v>1E-3</v>
      </c>
      <c r="J35">
        <v>2.0000000000000001E-4</v>
      </c>
    </row>
    <row r="36" spans="1:10" hidden="1" x14ac:dyDescent="0.2">
      <c r="A36">
        <v>35</v>
      </c>
      <c r="B36" s="114" t="s">
        <v>103</v>
      </c>
      <c r="C36" s="114" t="s">
        <v>51</v>
      </c>
      <c r="D36" s="114" t="s">
        <v>86</v>
      </c>
      <c r="E36" s="114" t="s">
        <v>114</v>
      </c>
      <c r="H36">
        <v>2.9999999999999997E-4</v>
      </c>
      <c r="I36">
        <v>2.9999999999999997E-4</v>
      </c>
      <c r="J36">
        <v>4.0000000000000002E-4</v>
      </c>
    </row>
    <row r="37" spans="1:10" hidden="1" x14ac:dyDescent="0.2">
      <c r="A37">
        <v>36</v>
      </c>
      <c r="B37" s="114" t="s">
        <v>103</v>
      </c>
      <c r="C37" s="114" t="s">
        <v>52</v>
      </c>
      <c r="D37" s="114" t="s">
        <v>88</v>
      </c>
      <c r="E37" s="114" t="s">
        <v>115</v>
      </c>
      <c r="H37">
        <v>8.9999999999999993E-3</v>
      </c>
      <c r="I37">
        <v>8.5000000000000006E-3</v>
      </c>
      <c r="J37">
        <v>1.0200000000000001E-2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Y D A A B Q S w M E F A A C A A g A o H y p T I 4 F + N 2 m A A A A + A A A A B I A H A B D b 2 5 m a W c v U G F j a 2 F n Z S 5 4 b W w g o h g A K K A U A A A A A A A A A A A A A A A A A A A A A A A A A A A A h Y + 9 D o I w G E V f h X S n P x i U k I 8 y u E p i Q j S u T a 3 Q C M X Q Y n k 3 B x / J V 5 B E U T f H e 3 K G c x + 3 O + R j 2 w R X 1 V v d m Q w x T F G g j O y O 2 l Q Z G t w p T F D O Y S v k W V Q q m G R j 0 9 E e M 1 Q 7 d 0 k J 8 d 5 j v 8 B d X 5 G I U k Y O x a a U t W o F + s j 6 v x x q Y 5 0 w U i E O + 1 c M j 3 C 8 w j F d J p g l D M i M o d D m q 0 R T M a Z A f i C s h 8 Y N v e L K h L s S y D y B v F / w J 1 B L A w Q U A A I A C A C g f K l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H y p T B 8 7 O t 7 e A A A A K w E A A B M A H A B G b 3 J t d W x h c y 9 T Z W N 0 a W 9 u M S 5 t I K I Y A C i g F A A A A A A A A A A A A A A A A A A A A A A A A A A A A F 2 P Q W v D M A y F 7 4 H 8 B + F T C y E s v Z W S Q 5 s 2 0 E s p Z D B K H I a q i N b M s Y P t 9 D L 2 3 + c u D M Z 0 E e j p P b 7 n m Y K y B p p 5 F 5 s 0 S R N / R 8 c 9 7 A 6 n Q 3 1 8 b a A E z S F N I E 5 j J 0 c c L 1 s i 9 j 7 f Y 8 A r e l 7 U S n N e W R P Y B L 8 Q U u L o i S T R T 5 i X t T J o i O V u 6 m 8 c 5 J t 1 H 7 B 1 j F H w h B o u j A 5 W L 8 V a 7 v n B 2 o 5 D D J L 1 p V j D b I E K t c 6 R q L + K Z Q Z t F c 2 B T / h Q N 3 y i n 5 0 d 2 Q X F v g x u 4 m 6 Z z c T v f 2 r M 9 J 9 t Q 3 c e s B Q i O w Y e S v H 7 I r q v 9 t m o S x N l / t k 3 3 1 B L A Q I t A B Q A A g A I A K B 8 q U y O B f j d p g A A A P g A A A A S A A A A A A A A A A A A A A A A A A A A A A B D b 2 5 m a W c v U G F j a 2 F n Z S 5 4 b W x Q S w E C L Q A U A A I A C A C g f K l M D 8 r p q 6 Q A A A D p A A A A E w A A A A A A A A A A A A A A A A D y A A A A W 0 N v b n R l b n R f V H l w Z X N d L n h t b F B L A Q I t A B Q A A g A I A K B 8 q U w f O z r e 3 g A A A C s B A A A T A A A A A A A A A A A A A A A A A O M B A A B G b 3 J t d W x h c y 9 T Z W N 0 a W 9 u M S 5 t U E s F B g A A A A A D A A M A w g A A A A 4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w Y A A A A A A A A G h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F T k V G S V R T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U 2 h l Z X Q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0 J F T k V G S V R T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A 1 L T A 5 V D I x O j M 3 O j A w L j U z M D Y w M D d a I i A v P j x F b n R y e S B U e X B l P S J G a W x s Q 2 9 s d W 1 u V H l w Z X M i I F Z h b H V l P S J z Q W d Z R 0 J n W U Z C U V V G Q l F V P S I g L z 4 8 R W 5 0 c n k g V H l w Z T 0 i R m l s b E N v b H V t b k 5 h b W V z I i B W Y W x 1 Z T 0 i c 1 s m c X V v d D t J R C Z x d W 9 0 O y w m c X V v d D t U W V B F J n F 1 b 3 Q 7 L C Z x d W 9 0 O 0 F D Q 1 Q m c X V v d D s s J n F 1 b 3 Q 7 Q U N D V F 9 E R V N D U k l Q V E l P T i Z x d W 9 0 O y w m c X V v d D t C R U 5 F Q 0 9 E R S Z x d W 9 0 O y w m c X V v d D t G W T E 0 J n F 1 b 3 Q 7 L C Z x d W 9 0 O 0 Z Z M T U m c X V v d D s s J n F 1 b 3 Q 7 R l k x N i Z x d W 9 0 O y w m c X V v d D t G W T E 3 J n F 1 b 3 Q 7 L C Z x d W 9 0 O 0 Z Z M T g m c X V v d D s s J n F 1 b 3 Q 7 R l k x O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s m c X V v d D t J R C Z x d W 9 0 O 1 0 s J n F 1 b 3 Q 7 c X V l c n l S Z W x h d G l v b n N o a X B z J n F 1 b 3 Q 7 O l t d L C Z x d W 9 0 O 2 N v b H V t b k l k Z W 5 0 a X R p Z X M m c X V v d D s 6 W y Z x d W 9 0 O 1 N l c n Z l c i 5 E Y X R h Y m F z Z V x c L z I v R m l s Z S 9 c X F x c X F x c X G F w c 2 N j X F x c X G N j c 2 h h c m V z X F x c X G Z p b m F u Y 2 V c X F x c Y n V k Z 2 V 0 X F x c X H d v c m s g Y X J l Y V x c X F x m a X N j Y W w g e W V h c i A y M D E 5 X F x c X G R l d m V s b 3 B t Z W 5 0 X F x c X G Z 5 M T k g Y n V k Z 2 V 0 I G N h b G w u Y W N j Z G I v L 0 J F T k V G S V R T L n t J R C w w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V F l Q R S w x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C w y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F 9 E R V N D U k l Q V E l P T i w z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k V O R U N P R E U s N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Q s N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U s N n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Y s N 3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c s O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g s O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k s M T B 9 J n F 1 b 3 Q 7 X S w m c X V v d D t D b 2 x 1 b W 5 D b 3 V u d C Z x d W 9 0 O z o x M S w m c X V v d D t L Z X l D b 2 x 1 b W 5 O Y W 1 l c y Z x d W 9 0 O z p b J n F 1 b 3 Q 7 S U Q m c X V v d D t d L C Z x d W 9 0 O 0 N v b H V t b k l k Z W 5 0 a X R p Z X M m c X V v d D s 6 W y Z x d W 9 0 O 1 N l c n Z l c i 5 E Y X R h Y m F z Z V x c L z I v R m l s Z S 9 c X F x c X F x c X G F w c 2 N j X F x c X G N j c 2 h h c m V z X F x c X G Z p b m F u Y 2 V c X F x c Y n V k Z 2 V 0 X F x c X H d v c m s g Y X J l Y V x c X F x m a X N j Y W w g e W V h c i A y M D E 5 X F x c X G R l d m V s b 3 B t Z W 5 0 X F x c X G Z 5 M T k g Y n V k Z 2 V 0 I G N h b G w u Y W N j Z G I v L 0 J F T k V G S V R T L n t J R C w w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V F l Q R S w x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C w y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U N D V F 9 E R V N D U k l Q V E l P T i w z f S Z x d W 9 0 O y w m c X V v d D t T Z X J 2 Z X I u R G F 0 Y W J h c 2 V c X C 8 y L 0 Z p b G U v X F x c X F x c X F x h c H N j Y 1 x c X F x j Y 3 N o Y X J l c 1 x c X F x m a W 5 h b m N l X F x c X G J 1 Z G d l d F x c X F x 3 b 3 J r I G F y Z W F c X F x c Z m l z Y 2 F s I H l l Y X I g M j A x O V x c X F x k Z X Z l b G 9 w b W V u d F x c X F x m e T E 5 I G J 1 Z G d l d C B j Y W x s L m F j Y 2 R i L y 9 C R U 5 F R k l U U y 5 7 Q k V O R U N P R E U s N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Q s N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U s N n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Y s N 3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c s O H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g s O X 0 m c X V v d D s s J n F 1 b 3 Q 7 U 2 V y d m V y L k R h d G F i Y X N l X F w v M i 9 G a W x l L 1 x c X F x c X F x c Y X B z Y 2 N c X F x c Y 2 N z a G F y Z X N c X F x c Z m l u Y W 5 j Z V x c X F x i d W R n Z X R c X F x c d 2 9 y a y B h c m V h X F x c X G Z p c 2 N h b C B 5 Z W F y I D I w M T l c X F x c Z G V 2 Z W x v c G 1 l b n R c X F x c Z n k x O S B i d W R n Z X Q g Y 2 F s b C 5 h Y 2 N k Y i 8 v Q k V O R U Z J V F M u e 0 Z Z M T k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R U 5 F R k l U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R U 5 F R k l U U y 9 f Q k V O R U Z J V F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2 f H f G w L C U 2 H r L h C C 6 M b 3 g A A A A A C A A A A A A A D Z g A A w A A A A B A A A A B j a d l 5 T w v k 5 M z r f P A U w 1 G w A A A A A A S A A A C g A A A A E A A A A B c I M C Y f 3 b u K Q H / t O c 2 v S b N Q A A A A i K c Y 7 j c j x l d 3 I V 0 x M t F w 2 6 L 3 B / 2 A i C r c j o o c B 8 e j / f h E g T Q 5 h a R 4 J u c X u r y W k R n e S r u f W p k U 2 i t L m k 1 j x S 6 K o n M X T Z S u 9 P 5 a z p a n B K Z c l c s U A A A A O w X m N Z f O W H R B + a k t x u D M b + G Y 5 l o = < / D a t a M a s h u p > 
</file>

<file path=customXml/itemProps1.xml><?xml version="1.0" encoding="utf-8"?>
<ds:datastoreItem xmlns:ds="http://schemas.openxmlformats.org/officeDocument/2006/customXml" ds:itemID="{DD65AFA8-F78C-401C-A08F-82D47A09F1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2019 TEMPLATE</vt:lpstr>
      <vt:lpstr>Sheet1</vt:lpstr>
      <vt:lpstr>'2019 TEMPLATE'!Print_Area</vt:lpstr>
    </vt:vector>
  </TitlesOfParts>
  <Company>APS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Guy A</dc:creator>
  <cp:lastModifiedBy>Chandler, Chad</cp:lastModifiedBy>
  <cp:lastPrinted>2014-06-30T23:44:14Z</cp:lastPrinted>
  <dcterms:created xsi:type="dcterms:W3CDTF">2003-07-10T23:50:15Z</dcterms:created>
  <dcterms:modified xsi:type="dcterms:W3CDTF">2018-05-17T13:57:20Z</dcterms:modified>
</cp:coreProperties>
</file>